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    " sheetId="198" state="hidden" r:id="rId15"/>
    <sheet name="B U CH E      " sheetId="157" r:id="rId16"/>
    <sheet name="MANTECA     B20 Kg FRE       " sheetId="154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PAPA   CONGELADA  9 9  4X2.5" sheetId="130" r:id="rId21"/>
    <sheet name="COSTILLA DE RES     " sheetId="202" state="hidden" r:id="rId22"/>
    <sheet name="SALMON          " sheetId="8" state="hidden" r:id="rId23"/>
    <sheet name="PAPA CRINKLE  CONGELADA  " sheetId="215" r:id="rId24"/>
    <sheet name="PAPA CONGELADA   GAJO CONDIMENT" sheetId="214" r:id="rId25"/>
    <sheet name="CUERO  EN   COMBO  " sheetId="128" state="hidden" r:id="rId26"/>
    <sheet name=" CHAMBARETE   CAJA   " sheetId="203" r:id="rId27"/>
    <sheet name="      A T  U N         " sheetId="135" state="hidden" r:id="rId28"/>
    <sheet name="MENUDO EXCELL   I B P" sheetId="40" r:id="rId29"/>
    <sheet name="ESPALDILLA CARNERO Y CORDERO   " sheetId="54" r:id="rId30"/>
    <sheet name="CARNERO EN CANAL X  CAJA  " sheetId="193" state="hidden" r:id="rId31"/>
    <sheet name="ESPALDILLA     SH    " sheetId="187" state="hidden" r:id="rId32"/>
    <sheet name="QUESOS  GOUDA    " sheetId="14" state="hidden" r:id="rId33"/>
    <sheet name="PIERNA CORDERO   " sheetId="178" r:id="rId34"/>
    <sheet name="T   BONE  CARNERO      " sheetId="211" r:id="rId35"/>
    <sheet name="FILETE  TILAPIA   " sheetId="65" r:id="rId36"/>
    <sheet name="CHULETA   DE  CERDO   " sheetId="139" state="hidden" r:id="rId37"/>
    <sheet name="C A M A R O N E S      " sheetId="188" r:id="rId38"/>
    <sheet name="  PUNTAS   DE    CHULETA   " sheetId="205" r:id="rId39"/>
    <sheet name="PIERNA    SH   CONGELADA   " sheetId="190" r:id="rId40"/>
    <sheet name="COSTILLA     DE     RES   " sheetId="133" r:id="rId41"/>
    <sheet name="     CAÑA   DE    LOMO      " sheetId="117" r:id="rId42"/>
    <sheet name="  COSTILLAR     S F" sheetId="212" r:id="rId43"/>
    <sheet name="SESOS  CERDO MARQUETA   " sheetId="209" r:id="rId44"/>
    <sheet name="CABEZA DE   LOMO    " sheetId="161" state="hidden" r:id="rId45"/>
    <sheet name="P A V O S           " sheetId="156" state="hidden" r:id="rId46"/>
    <sheet name="CABEZA S-- PAPADA RES" sheetId="210" state="hidden" r:id="rId47"/>
    <sheet name="MANITAS DE CERDO " sheetId="177" r:id="rId48"/>
    <sheet name="TOCINO      NACIONAL        " sheetId="180" r:id="rId49"/>
    <sheet name="C O R B A T A        " sheetId="174" r:id="rId50"/>
    <sheet name="CUERO PANCETA    " sheetId="189" state="hidden" r:id="rId51"/>
    <sheet name="   CUERO   EN   COMBO   " sheetId="195" state="hidden" r:id="rId52"/>
    <sheet name="   G R A S A      " sheetId="204" state="hidden" r:id="rId53"/>
    <sheet name="Hoja2" sheetId="206" r:id="rId54"/>
    <sheet name="Hoja3" sheetId="207" r:id="rId5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32" i="1" l="1"/>
  <c r="BN33" i="1" s="1"/>
  <c r="BL32" i="1"/>
  <c r="BP5" i="1"/>
  <c r="F102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C5" i="65"/>
  <c r="AA109" i="65"/>
  <c r="AB111" i="65" s="1"/>
  <c r="AB108" i="65"/>
  <c r="AD108" i="65" s="1"/>
  <c r="AI107" i="65"/>
  <c r="AB107" i="65"/>
  <c r="AD107" i="65" s="1"/>
  <c r="AB106" i="65"/>
  <c r="AD106" i="65" s="1"/>
  <c r="AB105" i="65"/>
  <c r="AD105" i="65" s="1"/>
  <c r="AB104" i="65"/>
  <c r="AD104" i="65" s="1"/>
  <c r="AB103" i="65"/>
  <c r="AD103" i="65" s="1"/>
  <c r="AB102" i="65"/>
  <c r="AD102" i="65" s="1"/>
  <c r="AB101" i="65"/>
  <c r="AD101" i="65" s="1"/>
  <c r="AB100" i="65"/>
  <c r="AD100" i="65" s="1"/>
  <c r="AB99" i="65"/>
  <c r="AD99" i="65" s="1"/>
  <c r="AB98" i="65"/>
  <c r="AD98" i="65" s="1"/>
  <c r="AB97" i="65"/>
  <c r="AD97" i="65" s="1"/>
  <c r="AB96" i="65"/>
  <c r="AD96" i="65" s="1"/>
  <c r="AB95" i="65"/>
  <c r="AD95" i="65" s="1"/>
  <c r="AB94" i="65"/>
  <c r="AD94" i="65" s="1"/>
  <c r="AB93" i="65"/>
  <c r="AD93" i="65" s="1"/>
  <c r="AB92" i="65"/>
  <c r="AD92" i="65" s="1"/>
  <c r="AB91" i="65"/>
  <c r="AD91" i="65" s="1"/>
  <c r="AB90" i="65"/>
  <c r="AD90" i="65" s="1"/>
  <c r="AB89" i="65"/>
  <c r="AD89" i="65" s="1"/>
  <c r="AB88" i="65"/>
  <c r="AD88" i="65" s="1"/>
  <c r="AB87" i="65"/>
  <c r="AD87" i="65" s="1"/>
  <c r="AB86" i="65"/>
  <c r="AD86" i="65" s="1"/>
  <c r="AB85" i="65"/>
  <c r="AD85" i="65" s="1"/>
  <c r="AB84" i="65"/>
  <c r="AD84" i="65" s="1"/>
  <c r="AD83" i="65"/>
  <c r="AI83" i="65" s="1"/>
  <c r="AB83" i="65"/>
  <c r="AD82" i="65"/>
  <c r="AI82" i="65" s="1"/>
  <c r="AB82" i="65"/>
  <c r="AB81" i="65"/>
  <c r="AD81" i="65" s="1"/>
  <c r="AI81" i="65" s="1"/>
  <c r="AI80" i="65"/>
  <c r="AB80" i="65"/>
  <c r="AD80" i="65" s="1"/>
  <c r="AB79" i="65"/>
  <c r="AD79" i="65" s="1"/>
  <c r="AI79" i="65" s="1"/>
  <c r="AD78" i="65"/>
  <c r="AI78" i="65" s="1"/>
  <c r="AB78" i="65"/>
  <c r="AB77" i="65"/>
  <c r="AD77" i="65" s="1"/>
  <c r="AI77" i="65" s="1"/>
  <c r="AB76" i="65"/>
  <c r="AD76" i="65" s="1"/>
  <c r="AI76" i="65" s="1"/>
  <c r="AD75" i="65"/>
  <c r="AI75" i="65" s="1"/>
  <c r="AB75" i="65"/>
  <c r="AB74" i="65"/>
  <c r="AD74" i="65" s="1"/>
  <c r="AI74" i="65" s="1"/>
  <c r="AB73" i="65"/>
  <c r="AD73" i="65" s="1"/>
  <c r="AI73" i="65" s="1"/>
  <c r="AB72" i="65"/>
  <c r="AD72" i="65" s="1"/>
  <c r="AI72" i="65" s="1"/>
  <c r="AB71" i="65"/>
  <c r="AD71" i="65" s="1"/>
  <c r="AI71" i="65" s="1"/>
  <c r="AD70" i="65"/>
  <c r="AI70" i="65" s="1"/>
  <c r="AB70" i="65"/>
  <c r="AB69" i="65"/>
  <c r="AD69" i="65" s="1"/>
  <c r="AI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D63" i="65"/>
  <c r="AI63" i="65" s="1"/>
  <c r="AB63" i="65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B54" i="65"/>
  <c r="AD54" i="65" s="1"/>
  <c r="AI54" i="65" s="1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I46" i="65"/>
  <c r="AB46" i="65"/>
  <c r="AD46" i="65" s="1"/>
  <c r="AB45" i="65"/>
  <c r="AD45" i="65" s="1"/>
  <c r="AI45" i="65" s="1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B36" i="65"/>
  <c r="AD36" i="65" s="1"/>
  <c r="AI36" i="65" s="1"/>
  <c r="AB35" i="65"/>
  <c r="AD35" i="65" s="1"/>
  <c r="AI35" i="65" s="1"/>
  <c r="AI34" i="65"/>
  <c r="AB34" i="65"/>
  <c r="AD34" i="65" s="1"/>
  <c r="AB33" i="65"/>
  <c r="AD33" i="65" s="1"/>
  <c r="AI33" i="65" s="1"/>
  <c r="AB32" i="65"/>
  <c r="AD32" i="65" s="1"/>
  <c r="AI32" i="65" s="1"/>
  <c r="AD31" i="65"/>
  <c r="AI31" i="65" s="1"/>
  <c r="AB31" i="65"/>
  <c r="AI30" i="65"/>
  <c r="AB30" i="65"/>
  <c r="AD30" i="65" s="1"/>
  <c r="AD29" i="65"/>
  <c r="AI29" i="65" s="1"/>
  <c r="AB29" i="65"/>
  <c r="AB28" i="65"/>
  <c r="AD28" i="65" s="1"/>
  <c r="AI28" i="65" s="1"/>
  <c r="AD27" i="65"/>
  <c r="AI27" i="65" s="1"/>
  <c r="AB27" i="65"/>
  <c r="AB26" i="65"/>
  <c r="AD26" i="65" s="1"/>
  <c r="AI26" i="65" s="1"/>
  <c r="AD25" i="65"/>
  <c r="AI25" i="65" s="1"/>
  <c r="AB25" i="65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D20" i="65"/>
  <c r="AI20" i="65" s="1"/>
  <c r="AB20" i="65"/>
  <c r="AB19" i="65"/>
  <c r="AD19" i="65" s="1"/>
  <c r="AI19" i="65" s="1"/>
  <c r="AB18" i="65"/>
  <c r="AD18" i="65" s="1"/>
  <c r="AI18" i="65" s="1"/>
  <c r="AD17" i="65"/>
  <c r="AI17" i="65" s="1"/>
  <c r="AB17" i="65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H69" i="65" s="1"/>
  <c r="AH70" i="65" s="1"/>
  <c r="AH71" i="65" s="1"/>
  <c r="AH72" i="65" s="1"/>
  <c r="AH73" i="65" s="1"/>
  <c r="AH74" i="65" s="1"/>
  <c r="AH75" i="65" s="1"/>
  <c r="AH76" i="65" s="1"/>
  <c r="AH77" i="65" s="1"/>
  <c r="AH78" i="65" s="1"/>
  <c r="AH79" i="65" s="1"/>
  <c r="AH80" i="65" s="1"/>
  <c r="AH81" i="65" s="1"/>
  <c r="AH82" i="65" s="1"/>
  <c r="AH83" i="65" s="1"/>
  <c r="AH84" i="65" s="1"/>
  <c r="AH85" i="65" s="1"/>
  <c r="AH86" i="65" s="1"/>
  <c r="AH87" i="65" s="1"/>
  <c r="AH88" i="65" s="1"/>
  <c r="AH89" i="65" s="1"/>
  <c r="AH90" i="65" s="1"/>
  <c r="AH91" i="65" s="1"/>
  <c r="AH92" i="65" s="1"/>
  <c r="AH93" i="65" s="1"/>
  <c r="AH94" i="65" s="1"/>
  <c r="AH95" i="65" s="1"/>
  <c r="AH96" i="65" s="1"/>
  <c r="AH97" i="65" s="1"/>
  <c r="AH98" i="65" s="1"/>
  <c r="AH99" i="65" s="1"/>
  <c r="AH100" i="65" s="1"/>
  <c r="AH101" i="65" s="1"/>
  <c r="AH102" i="65" s="1"/>
  <c r="AH103" i="65" s="1"/>
  <c r="AH104" i="65" s="1"/>
  <c r="AH105" i="65" s="1"/>
  <c r="AH106" i="65" s="1"/>
  <c r="AH107" i="65" s="1"/>
  <c r="AD9" i="65"/>
  <c r="AG9" i="65" s="1"/>
  <c r="AG10" i="65" s="1"/>
  <c r="AG11" i="65" s="1"/>
  <c r="AG12" i="65" s="1"/>
  <c r="AB9" i="65"/>
  <c r="N40" i="154"/>
  <c r="Q43" i="154" s="1"/>
  <c r="L40" i="154"/>
  <c r="Q8" i="154"/>
  <c r="U8" i="154" s="1"/>
  <c r="M8" i="154"/>
  <c r="M9" i="154" s="1"/>
  <c r="Y83" i="188" l="1"/>
  <c r="AA6" i="188"/>
  <c r="AB6" i="188" s="1"/>
  <c r="AG13" i="65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G69" i="65" s="1"/>
  <c r="AG70" i="65" s="1"/>
  <c r="AG71" i="65" s="1"/>
  <c r="AG72" i="65" s="1"/>
  <c r="AG73" i="65" s="1"/>
  <c r="AG74" i="65" s="1"/>
  <c r="AG75" i="65" s="1"/>
  <c r="AG76" i="65" s="1"/>
  <c r="AG77" i="65" s="1"/>
  <c r="AG78" i="65" s="1"/>
  <c r="AG79" i="65" s="1"/>
  <c r="AG80" i="65" s="1"/>
  <c r="AG81" i="65" s="1"/>
  <c r="AG82" i="65" s="1"/>
  <c r="AG83" i="65" s="1"/>
  <c r="AG84" i="65" s="1"/>
  <c r="AG85" i="65" s="1"/>
  <c r="AG86" i="65" s="1"/>
  <c r="AG87" i="65" s="1"/>
  <c r="AG88" i="65" s="1"/>
  <c r="AG89" i="65" s="1"/>
  <c r="AG90" i="65" s="1"/>
  <c r="AG91" i="65" s="1"/>
  <c r="AG92" i="65" s="1"/>
  <c r="AG93" i="65" s="1"/>
  <c r="AG94" i="65" s="1"/>
  <c r="AG95" i="65" s="1"/>
  <c r="AG96" i="65" s="1"/>
  <c r="AG97" i="65" s="1"/>
  <c r="AG98" i="65" s="1"/>
  <c r="AG99" i="65" s="1"/>
  <c r="AG100" i="65" s="1"/>
  <c r="AG101" i="65" s="1"/>
  <c r="AG102" i="65" s="1"/>
  <c r="AG103" i="65" s="1"/>
  <c r="AG104" i="65" s="1"/>
  <c r="AG105" i="65" s="1"/>
  <c r="AG106" i="65" s="1"/>
  <c r="AG107" i="65" s="1"/>
  <c r="AB109" i="65"/>
  <c r="AD109" i="65"/>
  <c r="AI9" i="65"/>
  <c r="M10" i="154"/>
  <c r="O9" i="154"/>
  <c r="T8" i="154"/>
  <c r="G5" i="133"/>
  <c r="K1" i="211"/>
  <c r="AC112" i="65" l="1"/>
  <c r="AE5" i="65"/>
  <c r="AF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L1" i="129"/>
  <c r="K1" i="196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V9" i="179"/>
  <c r="AC9" i="179"/>
  <c r="Q11" i="154" l="1"/>
  <c r="T11" i="154" s="1"/>
  <c r="O12" i="154"/>
  <c r="Q12" i="154" s="1"/>
  <c r="U12" i="154" s="1"/>
  <c r="M13" i="154"/>
  <c r="B10" i="154"/>
  <c r="B11" i="154"/>
  <c r="B12" i="154"/>
  <c r="B13" i="154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9" i="154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J28" i="214"/>
  <c r="F28" i="214"/>
  <c r="J27" i="214"/>
  <c r="F27" i="214"/>
  <c r="J26" i="214"/>
  <c r="F26" i="214"/>
  <c r="J25" i="214"/>
  <c r="F25" i="214"/>
  <c r="J24" i="214"/>
  <c r="F24" i="214"/>
  <c r="J23" i="214"/>
  <c r="F23" i="214"/>
  <c r="J22" i="214"/>
  <c r="F22" i="214"/>
  <c r="J21" i="214"/>
  <c r="F21" i="214"/>
  <c r="J20" i="214"/>
  <c r="F20" i="214"/>
  <c r="J19" i="214"/>
  <c r="F19" i="214"/>
  <c r="J18" i="214"/>
  <c r="F18" i="214"/>
  <c r="J17" i="214"/>
  <c r="F17" i="214"/>
  <c r="J16" i="214"/>
  <c r="F16" i="214"/>
  <c r="J15" i="214"/>
  <c r="F15" i="214"/>
  <c r="J14" i="214"/>
  <c r="F14" i="214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J27" i="215"/>
  <c r="F27" i="215"/>
  <c r="J26" i="215"/>
  <c r="F26" i="215"/>
  <c r="J25" i="215"/>
  <c r="F25" i="215"/>
  <c r="J24" i="215"/>
  <c r="F24" i="215"/>
  <c r="J23" i="215"/>
  <c r="F23" i="215"/>
  <c r="J22" i="215"/>
  <c r="F22" i="215"/>
  <c r="J21" i="215"/>
  <c r="F21" i="215"/>
  <c r="J20" i="215"/>
  <c r="F20" i="215"/>
  <c r="J19" i="215"/>
  <c r="F19" i="215"/>
  <c r="J18" i="215"/>
  <c r="F18" i="215"/>
  <c r="J17" i="215"/>
  <c r="F17" i="215"/>
  <c r="J16" i="215"/>
  <c r="F16" i="215"/>
  <c r="J15" i="215"/>
  <c r="F15" i="215"/>
  <c r="J14" i="215"/>
  <c r="F14" i="215"/>
  <c r="J13" i="215"/>
  <c r="F13" i="215"/>
  <c r="J12" i="215"/>
  <c r="F12" i="215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2" i="214"/>
  <c r="H5" i="214"/>
  <c r="F30" i="215"/>
  <c r="G5" i="215" s="1"/>
  <c r="M17" i="154" l="1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68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U15" i="154" l="1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E73" i="54"/>
  <c r="G5" i="54"/>
  <c r="H5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D18" i="212"/>
  <c r="F17" i="212"/>
  <c r="D17" i="212"/>
  <c r="F16" i="212"/>
  <c r="D16" i="212"/>
  <c r="F15" i="212"/>
  <c r="D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T17" i="154" l="1"/>
  <c r="M19" i="154"/>
  <c r="O18" i="154"/>
  <c r="Q18" i="154" s="1"/>
  <c r="U18" i="154" s="1"/>
  <c r="D30" i="212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0" i="129"/>
  <c r="T11" i="129" s="1"/>
  <c r="T12" i="129" s="1"/>
  <c r="T13" i="129" s="1"/>
  <c r="T14" i="129" s="1"/>
  <c r="T15" i="129" s="1"/>
  <c r="T16" i="129" s="1"/>
  <c r="T17" i="129" s="1"/>
  <c r="T18" i="129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8" i="154" l="1"/>
  <c r="M20" i="154"/>
  <c r="O19" i="154"/>
  <c r="Q19" i="154" s="1"/>
  <c r="U19" i="154" s="1"/>
  <c r="E33" i="212"/>
  <c r="G5" i="212"/>
  <c r="H5" i="212" s="1"/>
  <c r="F29" i="203"/>
  <c r="G6" i="203"/>
  <c r="H6" i="203" s="1"/>
  <c r="T19" i="129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D18" i="129"/>
  <c r="M21" i="154" l="1"/>
  <c r="O20" i="154"/>
  <c r="Q20" i="154" s="1"/>
  <c r="U20" i="154" s="1"/>
  <c r="T19" i="154"/>
  <c r="T20" i="154" s="1"/>
  <c r="P84" i="129"/>
  <c r="R6" i="129"/>
  <c r="S6" i="129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B10" i="197"/>
  <c r="M30" i="154" l="1"/>
  <c r="O29" i="154"/>
  <c r="Q29" i="154" s="1"/>
  <c r="U29" i="154" s="1"/>
  <c r="P36" i="157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M31" i="154" l="1"/>
  <c r="O30" i="154"/>
  <c r="Q30" i="154" s="1"/>
  <c r="U30" i="154" s="1"/>
  <c r="T29" i="154"/>
  <c r="T30" i="154" s="1"/>
  <c r="E53" i="57"/>
  <c r="S128" i="38"/>
  <c r="T128" i="38" s="1"/>
  <c r="S129" i="38"/>
  <c r="T129" i="38" s="1"/>
  <c r="S130" i="38"/>
  <c r="T130" i="38" s="1"/>
  <c r="S131" i="38"/>
  <c r="T131" i="38" s="1"/>
  <c r="S132" i="38"/>
  <c r="T132" i="38" s="1"/>
  <c r="M32" i="154" l="1"/>
  <c r="O31" i="154"/>
  <c r="Q31" i="154" s="1"/>
  <c r="U31" i="154" s="1"/>
  <c r="I130" i="38"/>
  <c r="I129" i="38"/>
  <c r="I128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B32" i="1"/>
  <c r="HZ32" i="1"/>
  <c r="HR32" i="1"/>
  <c r="HR33" i="1" s="1"/>
  <c r="HP32" i="1"/>
  <c r="HH32" i="1"/>
  <c r="HF32" i="1"/>
  <c r="GX32" i="1"/>
  <c r="GX33" i="1" s="1"/>
  <c r="GV32" i="1"/>
  <c r="GN32" i="1"/>
  <c r="GL32" i="1"/>
  <c r="GD32" i="1"/>
  <c r="GB32" i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A9" i="1"/>
  <c r="GQ9" i="1"/>
  <c r="GG9" i="1"/>
  <c r="IE8" i="1"/>
  <c r="HU8" i="1"/>
  <c r="HK8" i="1"/>
  <c r="HA8" i="1"/>
  <c r="GQ8" i="1"/>
  <c r="GG8" i="1"/>
  <c r="ID5" i="1"/>
  <c r="HT5" i="1"/>
  <c r="HJ5" i="1"/>
  <c r="GZ5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2" i="154" l="1"/>
  <c r="M34" i="154"/>
  <c r="O33" i="154"/>
  <c r="Q33" i="154" s="1"/>
  <c r="U33" i="154" s="1"/>
  <c r="IY30" i="1"/>
  <c r="IB33" i="1"/>
  <c r="IE30" i="1"/>
  <c r="HU30" i="1"/>
  <c r="HH33" i="1"/>
  <c r="HK30" i="1"/>
  <c r="GG30" i="1"/>
  <c r="GD33" i="1"/>
  <c r="HA29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M35" i="154" l="1"/>
  <c r="O34" i="154"/>
  <c r="Q34" i="154" s="1"/>
  <c r="U34" i="154" s="1"/>
  <c r="T33" i="154"/>
  <c r="T34" i="154" s="1"/>
  <c r="Z35" i="179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M36" i="154" l="1"/>
  <c r="O35" i="154"/>
  <c r="Q35" i="154" s="1"/>
  <c r="U35" i="154" s="1"/>
  <c r="S116" i="38"/>
  <c r="T116" i="38" s="1"/>
  <c r="T35" i="154" l="1"/>
  <c r="O36" i="154"/>
  <c r="Q36" i="154" s="1"/>
  <c r="U36" i="154" s="1"/>
  <c r="M37" i="154"/>
  <c r="I116" i="38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T37" i="154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F56" i="187"/>
  <c r="G4" i="187" s="1"/>
  <c r="H4" i="187" s="1"/>
  <c r="M39" i="154" l="1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T101" i="38" s="1"/>
  <c r="S102" i="38"/>
  <c r="T102" i="38" s="1"/>
  <c r="I100" i="38"/>
  <c r="U39" i="154" l="1"/>
  <c r="Q40" i="154"/>
  <c r="S115" i="38"/>
  <c r="T115" i="38" s="1"/>
  <c r="I115" i="38"/>
  <c r="S117" i="38"/>
  <c r="T117" i="38" s="1"/>
  <c r="I117" i="38"/>
  <c r="Q42" i="154" l="1"/>
  <c r="R5" i="154"/>
  <c r="S5" i="1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U1" i="1"/>
  <c r="F78" i="188" l="1"/>
  <c r="I11" i="211"/>
  <c r="I12" i="211" s="1"/>
  <c r="I13" i="211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E83" i="188"/>
  <c r="G6" i="188"/>
  <c r="H6" i="188" s="1"/>
  <c r="P109" i="65"/>
  <c r="R9" i="65"/>
  <c r="F56" i="21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54" i="209"/>
  <c r="E61" i="211" l="1"/>
  <c r="G6" i="211"/>
  <c r="H6" i="211" s="1"/>
  <c r="Q6" i="188"/>
  <c r="R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G7" i="197"/>
  <c r="H7" i="197" s="1"/>
  <c r="FM17" i="1"/>
  <c r="FM18" i="1"/>
  <c r="FM19" i="1"/>
  <c r="Q112" i="65" l="1"/>
  <c r="S5" i="65"/>
  <c r="T5" i="65" s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E120" i="40"/>
  <c r="G5" i="40"/>
  <c r="H5" i="40" s="1"/>
  <c r="S106" i="38" l="1"/>
  <c r="T106" i="38" s="1"/>
  <c r="I106" i="38"/>
  <c r="S99" i="38" l="1"/>
  <c r="T99" i="38" s="1"/>
  <c r="I99" i="38"/>
  <c r="I101" i="38"/>
  <c r="I102" i="38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4" i="157"/>
  <c r="F13" i="157"/>
  <c r="F12" i="157"/>
  <c r="F11" i="157"/>
  <c r="F10" i="157"/>
  <c r="F9" i="157"/>
  <c r="F8" i="157"/>
  <c r="I8" i="157" s="1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6" i="157"/>
  <c r="G5" i="157" s="1"/>
  <c r="H5" i="157" s="1"/>
  <c r="I9" i="65"/>
  <c r="I10" i="65" s="1"/>
  <c r="D11" i="65"/>
  <c r="F11" i="65" s="1"/>
  <c r="K11" i="65" s="1"/>
  <c r="K9" i="65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F38" i="157" l="1"/>
  <c r="D109" i="65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58" i="38"/>
  <c r="I157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I131" i="38"/>
  <c r="S133" i="38"/>
  <c r="T133" i="38" s="1"/>
  <c r="S134" i="38"/>
  <c r="T134" i="38" s="1"/>
  <c r="I132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6" i="38"/>
  <c r="T156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I163" i="38" l="1"/>
  <c r="I162" i="38"/>
  <c r="I161" i="38"/>
  <c r="I154" i="38"/>
  <c r="I153" i="38"/>
  <c r="I152" i="38"/>
  <c r="I151" i="38"/>
  <c r="I16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5" i="38"/>
  <c r="T155" i="38" s="1"/>
  <c r="S144" i="38" l="1"/>
  <c r="T144" i="38" s="1"/>
  <c r="I144" i="38"/>
  <c r="S138" i="38"/>
  <c r="T138" i="38" s="1"/>
  <c r="S137" i="38"/>
  <c r="T137" i="38" s="1"/>
  <c r="S136" i="38"/>
  <c r="T136" i="38" s="1"/>
  <c r="I138" i="38"/>
  <c r="I137" i="38"/>
  <c r="I136" i="38"/>
  <c r="I150" i="38"/>
  <c r="S142" i="38" l="1"/>
  <c r="T142" i="38" s="1"/>
  <c r="I142" i="38"/>
  <c r="S114" i="38" l="1"/>
  <c r="T114" i="38" s="1"/>
  <c r="S135" i="38" l="1"/>
  <c r="T135" i="38" s="1"/>
  <c r="S139" i="38"/>
  <c r="T139" i="38" s="1"/>
  <c r="S140" i="38"/>
  <c r="T140" i="38" s="1"/>
  <c r="S141" i="38"/>
  <c r="T141" i="38" s="1"/>
  <c r="S143" i="38"/>
  <c r="T143" i="38" s="1"/>
  <c r="S145" i="38"/>
  <c r="T145" i="38" s="1"/>
  <c r="S146" i="38"/>
  <c r="T146" i="38" s="1"/>
  <c r="S147" i="38"/>
  <c r="T147" i="38" s="1"/>
  <c r="I139" i="38"/>
  <c r="I140" i="38"/>
  <c r="I14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5" i="38" l="1"/>
  <c r="I134" i="38"/>
  <c r="I143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I165" i="38"/>
  <c r="I148" i="38" l="1"/>
  <c r="S107" i="38" l="1"/>
  <c r="T107" i="38" s="1"/>
  <c r="I146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69" i="38" l="1"/>
  <c r="I168" i="38"/>
  <c r="I167" i="38"/>
  <c r="S21" i="38" l="1"/>
  <c r="H4" i="1" l="1"/>
  <c r="G4" i="1"/>
  <c r="F4" i="1"/>
  <c r="E4" i="1"/>
  <c r="D4" i="1"/>
  <c r="B4" i="1"/>
  <c r="I147" i="38" l="1"/>
  <c r="I180" i="38" l="1"/>
  <c r="I179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56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4" i="38" l="1"/>
  <c r="I173" i="38"/>
  <c r="I172" i="38"/>
  <c r="I170" i="38"/>
  <c r="I166" i="38"/>
  <c r="I16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1" i="38" l="1"/>
  <c r="I182" i="38"/>
  <c r="I183" i="38"/>
  <c r="I184" i="38"/>
  <c r="I185" i="38"/>
  <c r="I186" i="38"/>
  <c r="I187" i="38"/>
  <c r="I188" i="38"/>
  <c r="I189" i="38"/>
  <c r="I190" i="38"/>
  <c r="I191" i="38"/>
  <c r="I5" i="1" l="1"/>
  <c r="I93" i="38" l="1"/>
  <c r="I94" i="38"/>
  <c r="I95" i="38"/>
  <c r="I192" i="38" l="1"/>
  <c r="I193" i="38"/>
  <c r="I194" i="38"/>
  <c r="I195" i="38"/>
  <c r="I196" i="38"/>
  <c r="I197" i="38"/>
  <c r="I198" i="38"/>
  <c r="I199" i="38"/>
  <c r="I200" i="38"/>
  <c r="I201" i="38"/>
  <c r="I202" i="38"/>
  <c r="I203" i="38"/>
  <c r="I127" i="38" l="1"/>
  <c r="S122" i="38" l="1"/>
  <c r="T122" i="38" s="1"/>
  <c r="I122" i="38" l="1"/>
  <c r="C31" i="139" l="1"/>
  <c r="CT5" i="1" l="1"/>
  <c r="SC32" i="1" l="1"/>
  <c r="SC33" i="1" s="1"/>
  <c r="SA32" i="1"/>
  <c r="RS32" i="1"/>
  <c r="RS33" i="1" s="1"/>
  <c r="RQ32" i="1"/>
  <c r="SE5" i="1"/>
  <c r="RU5" i="1"/>
  <c r="I145" i="38" l="1"/>
  <c r="AE1" i="1" l="1"/>
  <c r="F10" i="156" l="1"/>
  <c r="I155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177" i="38" l="1"/>
  <c r="FV5" i="1" l="1"/>
  <c r="EH5" i="1"/>
  <c r="DX5" i="1"/>
  <c r="I6" i="1"/>
  <c r="I149" i="38" l="1"/>
  <c r="I159" i="38"/>
  <c r="I175" i="38"/>
  <c r="I176" i="38"/>
  <c r="I17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4" i="38"/>
  <c r="M204" i="38"/>
  <c r="K204" i="38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4" i="38"/>
  <c r="I204" i="38"/>
  <c r="H20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<sst xmlns="http://schemas.openxmlformats.org/spreadsheetml/2006/main" count="3054" uniqueCount="394">
  <si>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</si>
  <si>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</si>
  <si>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</si>
  <si>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</si>
  <si>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</si>
  <si>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</si>
  <si>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</si>
  <si>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</si>
  <si>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</si>
  <si>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</si>
  <si>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</si>
  <si>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</si>
  <si>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</si>
  <si>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</si>
  <si>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</si>
  <si>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</si>
  <si>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</si>
  <si>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</si>
  <si>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</si>
  <si>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</si>
  <si>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</si>
  <si>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</si>
  <si>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</si>
  <si>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</si>
  <si>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</si>
  <si>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</si>
  <si>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</si>
  <si>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</si>
  <si>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</si>
  <si>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</si>
  <si>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</si>
  <si>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</si>
  <si>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</si>
  <si>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</si>
  <si>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</si>
  <si>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</si>
  <si>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</si>
  <si>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</si>
  <si>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</si>
  <si>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</si>
  <si>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</si>
  <si>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</si>
  <si>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</si>
  <si>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</si>
  <si>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</si>
  <si>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</si>
  <si>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</si>
  <si>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</si>
  <si>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</si>
  <si>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</si>
  <si>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</si>
  <si>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</si>
  <si>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</si>
  <si>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</si>
  <si>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</si>
  <si>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</si>
  <si>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</si>
  <si>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</si>
  <si>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</si>
  <si>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</si>
  <si>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</si>
  <si>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</si>
  <si>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</si>
  <si>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</si>
  <si>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</si>
  <si>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</si>
  <si>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</si>
  <si>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</si>
  <si>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</si>
  <si>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</si>
  <si>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</si>
  <si>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</si>
  <si>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</si>
  <si>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</si>
  <si>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</si>
  <si>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</si>
  <si>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</si>
  <si>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</si>
  <si>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</si>
  <si>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</si>
  <si>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</si>
  <si>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</si>
  <si>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</si>
  <si>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</si>
  <si>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</si>
  <si>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</si>
  <si>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</si>
  <si>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</si>
  <si>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</si>
  <si>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</si>
  <si>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</si>
  <si>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</si>
  <si>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ABASTECEDORA DE CARNES FRESCAS ROEL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</si>
  <si>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</si>
  <si>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</si>
  <si>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</si>
  <si>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</si>
  <si>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</si>
  <si>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</si>
  <si>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</si>
  <si>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</si>
  <si>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</si>
  <si>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</si>
  <si>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</si>
  <si>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</si>
  <si>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</si>
  <si>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</si>
  <si>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</si>
  <si>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</si>
  <si>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0032 B1</t>
  </si>
  <si>
    <t>0097 B1</t>
  </si>
  <si>
    <t>0138 B1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</si>
  <si>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</si>
  <si>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</si>
  <si>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</si>
  <si>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</si>
  <si>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</si>
  <si>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</si>
  <si>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</si>
  <si>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</si>
  <si>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</si>
  <si>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</si>
  <si>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</si>
  <si>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</si>
  <si>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</si>
  <si>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</si>
  <si>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</si>
  <si>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</si>
  <si>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</si>
  <si>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</si>
  <si>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</si>
  <si>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</si>
  <si>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</si>
  <si>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0599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</si>
  <si>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</si>
  <si>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</si>
  <si>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</si>
  <si>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</si>
  <si>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</si>
  <si>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</si>
  <si>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</si>
  <si>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</si>
  <si>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</si>
  <si>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</si>
  <si>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</si>
  <si>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</si>
  <si>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</si>
  <si>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</si>
  <si>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</si>
  <si>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</si>
  <si>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</si>
  <si>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</si>
  <si>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</si>
  <si>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</si>
  <si>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</si>
  <si>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</si>
  <si>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</si>
  <si>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</si>
  <si>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</si>
  <si>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</si>
  <si>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</si>
  <si>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</si>
  <si>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</si>
  <si>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</si>
  <si>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0892 B1</t>
  </si>
  <si>
    <t>0901 B1</t>
  </si>
  <si>
    <t>0902 B1</t>
  </si>
  <si>
    <t>0905 B1</t>
  </si>
  <si>
    <t>0908 B1</t>
  </si>
  <si>
    <t>0953 B1</t>
  </si>
  <si>
    <t>0963 B1</t>
  </si>
  <si>
    <t>0926 B1</t>
  </si>
  <si>
    <t>0929 B1</t>
  </si>
  <si>
    <t>0932 b1</t>
  </si>
  <si>
    <t>0938 B1</t>
  </si>
  <si>
    <t>0939 B1</t>
  </si>
  <si>
    <t>0940 B1</t>
  </si>
  <si>
    <t>0951 B1</t>
  </si>
  <si>
    <t>0942 B1</t>
  </si>
  <si>
    <t>0944 B1</t>
  </si>
  <si>
    <t>0949 B1</t>
  </si>
  <si>
    <t>0952 B1</t>
  </si>
  <si>
    <t>0955 B1</t>
  </si>
  <si>
    <t>0964 B1</t>
  </si>
  <si>
    <t>0969 B1</t>
  </si>
  <si>
    <t>0985 B1</t>
  </si>
  <si>
    <t>0986 B1</t>
  </si>
  <si>
    <t xml:space="preserve">  INVENTARIO     DEL MES DE   ENERO     2023</t>
  </si>
  <si>
    <t>INVENTARIO     DEL MES DE ENERO 2023</t>
  </si>
  <si>
    <t>ENTRADA DEL MES DE FEBRERO   2023</t>
  </si>
  <si>
    <t>MARIMEX</t>
  </si>
  <si>
    <t xml:space="preserve"> T--BONE   CARNERO</t>
  </si>
  <si>
    <t>COSTILLA DE  RES</t>
  </si>
  <si>
    <t>BBR ´ PRODUCTOS DEL MAR</t>
  </si>
  <si>
    <t>ENTRADA DEL MES DE FEBRERO 2023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</si>
  <si>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</si>
  <si>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</si>
  <si>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</si>
  <si>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</si>
  <si>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</si>
  <si>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</si>
  <si>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</si>
  <si>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</si>
  <si>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</si>
  <si>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</si>
  <si>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</si>
  <si>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</si>
  <si>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</si>
  <si>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</si>
  <si>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</si>
  <si>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</si>
  <si>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</si>
  <si>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</si>
  <si>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</si>
  <si>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</si>
  <si>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</si>
  <si>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</si>
  <si>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</si>
  <si>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</si>
  <si>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</si>
  <si>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</si>
  <si>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</si>
  <si>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</si>
  <si>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</si>
  <si>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</si>
  <si>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</si>
  <si>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</si>
  <si>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</si>
  <si>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MANTECA B20kg</t>
  </si>
  <si>
    <t>0996 B1</t>
  </si>
  <si>
    <t>0997 B1</t>
  </si>
  <si>
    <t>0998 B1</t>
  </si>
  <si>
    <t>0004 C1</t>
  </si>
  <si>
    <t>0009 C1</t>
  </si>
  <si>
    <t>0011 C1</t>
  </si>
  <si>
    <t>0012 C1</t>
  </si>
  <si>
    <t>0013 C1</t>
  </si>
  <si>
    <t>0014 C1</t>
  </si>
  <si>
    <t>0015 C1</t>
  </si>
  <si>
    <t>0016 C1</t>
  </si>
  <si>
    <t>0020 C1</t>
  </si>
  <si>
    <t>0025 C1</t>
  </si>
  <si>
    <t>0026 C1</t>
  </si>
  <si>
    <t>0027 C1</t>
  </si>
  <si>
    <t>0037 C1</t>
  </si>
  <si>
    <t>0040 C1</t>
  </si>
  <si>
    <t>0045 C1</t>
  </si>
  <si>
    <t>0046 C1</t>
  </si>
  <si>
    <t>0050 C1</t>
  </si>
  <si>
    <t>0052 C1</t>
  </si>
  <si>
    <t>0056 C1</t>
  </si>
  <si>
    <t>0061 C1</t>
  </si>
  <si>
    <t>0062 C1</t>
  </si>
  <si>
    <t>0069 C1</t>
  </si>
  <si>
    <t>0071 C1</t>
  </si>
  <si>
    <t>0073 C1</t>
  </si>
  <si>
    <t>0074 C1</t>
  </si>
  <si>
    <t>0085 C1</t>
  </si>
  <si>
    <t>0087 C1</t>
  </si>
  <si>
    <t>0093 C1</t>
  </si>
  <si>
    <t>0097 C1</t>
  </si>
  <si>
    <t>0098 C1</t>
  </si>
  <si>
    <t>0100 C1</t>
  </si>
  <si>
    <t>0102 C1</t>
  </si>
  <si>
    <t>0104 C1</t>
  </si>
  <si>
    <t>0110 C1</t>
  </si>
  <si>
    <t>0111 C1</t>
  </si>
  <si>
    <t>0116 C1</t>
  </si>
  <si>
    <t>0118 C1</t>
  </si>
  <si>
    <t>0121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</si>
  <si>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</si>
  <si>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</si>
  <si>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</si>
  <si>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</si>
  <si>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</si>
  <si>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</si>
  <si>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</si>
  <si>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</si>
  <si>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0135 c1</t>
  </si>
  <si>
    <t>0139 C1</t>
  </si>
  <si>
    <t>0141 C1</t>
  </si>
  <si>
    <t>0142 C1</t>
  </si>
  <si>
    <t>0143 C1</t>
  </si>
  <si>
    <t>0160 C1</t>
  </si>
  <si>
    <t>0151 C1</t>
  </si>
  <si>
    <t>0156 C1</t>
  </si>
  <si>
    <t>0157 C1</t>
  </si>
  <si>
    <t>0161 C1</t>
  </si>
  <si>
    <t>0162 C1</t>
  </si>
  <si>
    <t>0165 C1</t>
  </si>
  <si>
    <t>0166 C1</t>
  </si>
  <si>
    <t>0167 C1</t>
  </si>
  <si>
    <t>0168 C1</t>
  </si>
  <si>
    <t>0169 C1</t>
  </si>
  <si>
    <t>0182 C1</t>
  </si>
  <si>
    <t>0192 C1</t>
  </si>
  <si>
    <t>0178 C1</t>
  </si>
  <si>
    <t>0180 C1</t>
  </si>
  <si>
    <t>0181 C1</t>
  </si>
  <si>
    <t>0183 C1</t>
  </si>
  <si>
    <t>0205 C1</t>
  </si>
  <si>
    <t>0215 C1</t>
  </si>
  <si>
    <t>0191 C1</t>
  </si>
  <si>
    <t>0198 C1</t>
  </si>
  <si>
    <t>0219 C1</t>
  </si>
  <si>
    <t>0229 C1</t>
  </si>
  <si>
    <t>0202 C1</t>
  </si>
  <si>
    <t>0206 C1</t>
  </si>
  <si>
    <t>0208 C1</t>
  </si>
  <si>
    <t>0216 C1</t>
  </si>
  <si>
    <t>0217 C1</t>
  </si>
  <si>
    <t>0222 C1</t>
  </si>
  <si>
    <t>0224 C1</t>
  </si>
  <si>
    <t>0223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</si>
  <si>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</si>
  <si>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</si>
  <si>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</si>
  <si>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</si>
  <si>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</si>
  <si>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</si>
  <si>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</si>
  <si>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</si>
  <si>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</si>
  <si>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</si>
  <si>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</si>
  <si>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</si>
  <si>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</si>
  <si>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0234 C1</t>
  </si>
  <si>
    <t>0237 C1</t>
  </si>
  <si>
    <t>0241 C1</t>
  </si>
  <si>
    <t>0240 C1</t>
  </si>
  <si>
    <t>0242 C1</t>
  </si>
  <si>
    <t>0243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</si>
  <si>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</si>
  <si>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</si>
  <si>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</si>
  <si>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</si>
  <si>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</si>
  <si>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</si>
  <si>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</si>
  <si>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</si>
  <si>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</si>
  <si>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</si>
  <si>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</si>
  <si>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</si>
  <si>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</si>
  <si>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ENTRADAS DEL MES DE MARZO 2023</t>
  </si>
  <si>
    <t>TOTAL DE ENTRADAS DEL MES      M A R Z O         2023</t>
  </si>
  <si>
    <t>ENTRADA DEL MES DE MARZO 2023</t>
  </si>
  <si>
    <t>INVENTARIO   DEL MES DE FEBRERO  2023</t>
  </si>
  <si>
    <t>INVENTARIO     DEL MES DE FEBRERO 2023</t>
  </si>
  <si>
    <t>INVENTARIO  DEL MES DE  FEBRERO 2023</t>
  </si>
  <si>
    <t>INVENTARIO   DEL MES DE FEBRERO 2023</t>
  </si>
  <si>
    <t>INVENTARIO   DEL MES DE     FEBRERO     2023</t>
  </si>
  <si>
    <t>INVENTARIO  DEL MES DE FEBRERO 2023</t>
  </si>
  <si>
    <t>INVENTARIO DE FEBRERO 2023</t>
  </si>
  <si>
    <t>INVENTARIO DEL MES DE FEBRERO  2023</t>
  </si>
  <si>
    <t>INVENTARIO  DEL MES DE  FEBRERO   2023</t>
  </si>
  <si>
    <t>INVENTARIO  DEL MES DE FEBRERO   2023</t>
  </si>
  <si>
    <t>INVENTARIO  DEL MES DE  FEBRERO  2023</t>
  </si>
  <si>
    <t>INVENTARIO     DEL MES DE  FEBRERO   2023</t>
  </si>
  <si>
    <t>INVENTARIO  DEL MES DE FEBRERO  2023</t>
  </si>
  <si>
    <t>INVENTARIO DEL MES DE FEBRERO 2023</t>
  </si>
  <si>
    <t>INVENTARIO   DEL MES DE     FEBRERO      2023</t>
  </si>
  <si>
    <t>Seaboard</t>
  </si>
  <si>
    <t>PED. 94658208</t>
  </si>
  <si>
    <t>TYSON FRESH MEAT</t>
  </si>
  <si>
    <t xml:space="preserve">I B P </t>
  </si>
  <si>
    <t>PED. 94755165</t>
  </si>
  <si>
    <t xml:space="preserve">SEABOARD FOODS </t>
  </si>
  <si>
    <t>PED. 94741931</t>
  </si>
  <si>
    <t>PED. 94742657</t>
  </si>
  <si>
    <t>GRANJERO FELIZ</t>
  </si>
  <si>
    <t xml:space="preserve">ALIMENTOS CERTIFICADOS DE PUEBLA   I N N O V A </t>
  </si>
  <si>
    <t>PED.. 94847026</t>
  </si>
  <si>
    <t>ALFONSO ESPINDOLA</t>
  </si>
  <si>
    <t>F-2691</t>
  </si>
  <si>
    <t>NLSE23-36</t>
  </si>
  <si>
    <t>NLSE23-40</t>
  </si>
  <si>
    <t>NLSE23-41</t>
  </si>
  <si>
    <t>MANTECA 820KG</t>
  </si>
  <si>
    <t>ARRACHETA TAQUERA</t>
  </si>
  <si>
    <t>A12-73116</t>
  </si>
  <si>
    <t>ALIMENTOS CERTIFICADOS DE PUEBLA INNOVA</t>
  </si>
  <si>
    <t xml:space="preserve">FILETE TILAPIA </t>
  </si>
  <si>
    <t>CAMARON 41/50</t>
  </si>
  <si>
    <t>PUE-1125</t>
  </si>
  <si>
    <t>X-8774</t>
  </si>
  <si>
    <t>S-3535</t>
  </si>
  <si>
    <t>CARNES SELECTAS EL CIEN</t>
  </si>
  <si>
    <t>RES</t>
  </si>
  <si>
    <t>Transfer B 16-Mar-23</t>
  </si>
  <si>
    <t>ODELPA</t>
  </si>
  <si>
    <t>Transfer S 13-Mar-23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</si>
</sst>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5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59" fillId="0" borderId="33" xfId="0" applyNumberFormat="1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3" fillId="0" borderId="0" xfId="0" applyFont="1" applyAlignment="1">
      <alignment horizontal="center" wrapText="1"/>
    </xf>
    <xf numFmtId="0" fontId="84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4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0" borderId="0" xfId="0" applyNumberFormat="1" applyFill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0" fillId="11" borderId="86" xfId="0" applyFill="1" applyBorder="1" applyAlignment="1">
      <alignment horizontal="center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0" fontId="28" fillId="0" borderId="0" xfId="0" applyFont="1" applyFill="1"/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44" fontId="45" fillId="0" borderId="33" xfId="1" applyFont="1" applyFill="1" applyBorder="1"/>
    <xf numFmtId="167" fontId="90" fillId="0" borderId="33" xfId="0" applyNumberFormat="1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0" xfId="0" applyNumberFormat="1" applyFont="1"/>
    <xf numFmtId="168" fontId="55" fillId="0" borderId="0" xfId="0" applyNumberFormat="1" applyFont="1"/>
    <xf numFmtId="2" fontId="55" fillId="0" borderId="0" xfId="0" applyNumberFormat="1" applyFont="1"/>
    <xf numFmtId="4" fontId="15" fillId="7" borderId="0" xfId="0" applyNumberFormat="1" applyFont="1" applyFill="1"/>
    <xf numFmtId="2" fontId="92" fillId="0" borderId="5" xfId="0" applyNumberFormat="1" applyFont="1" applyBorder="1" applyAlignment="1">
      <alignment horizontal="right"/>
    </xf>
    <xf numFmtId="167" fontId="92" fillId="0" borderId="0" xfId="0" applyNumberFormat="1" applyFont="1"/>
    <xf numFmtId="0" fontId="92" fillId="0" borderId="0" xfId="0" applyFont="1" applyAlignment="1">
      <alignment horizontal="center"/>
    </xf>
    <xf numFmtId="164" fontId="92" fillId="0" borderId="0" xfId="0" applyNumberFormat="1" applyFont="1"/>
    <xf numFmtId="0" fontId="92" fillId="0" borderId="0" xfId="0" applyFont="1" applyAlignment="1">
      <alignment horizontal="right"/>
    </xf>
    <xf numFmtId="164" fontId="93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44" fontId="55" fillId="0" borderId="0" xfId="1" applyFont="1"/>
    <xf numFmtId="0" fontId="91" fillId="0" borderId="0" xfId="0" applyFont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15" fontId="55" fillId="0" borderId="0" xfId="0" applyNumberFormat="1" applyFont="1" applyFill="1"/>
    <xf numFmtId="2" fontId="55" fillId="0" borderId="0" xfId="0" applyNumberFormat="1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164" fontId="7" fillId="26" borderId="0" xfId="0" applyNumberFormat="1" applyFont="1" applyFill="1"/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4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4" fontId="55" fillId="0" borderId="33" xfId="0" applyNumberFormat="1" applyFont="1" applyFill="1" applyBorder="1" applyAlignment="1">
      <alignment vertical="center" wrapText="1"/>
    </xf>
    <xf numFmtId="0" fontId="86" fillId="0" borderId="33" xfId="0" applyFont="1" applyFill="1" applyBorder="1" applyAlignment="1">
      <alignment vertical="center" wrapText="1"/>
    </xf>
    <xf numFmtId="4" fontId="45" fillId="0" borderId="33" xfId="0" applyNumberFormat="1" applyFont="1" applyFill="1" applyBorder="1" applyAlignment="1">
      <alignment horizontal="center" wrapText="1"/>
    </xf>
    <xf numFmtId="0" fontId="45" fillId="0" borderId="33" xfId="0" applyFont="1" applyFill="1" applyBorder="1" applyAlignment="1">
      <alignment horizontal="center"/>
    </xf>
    <xf numFmtId="0" fontId="82" fillId="0" borderId="33" xfId="0" applyFont="1" applyFill="1" applyBorder="1" applyAlignment="1">
      <alignment horizontal="center" vertical="center" wrapText="1"/>
    </xf>
    <xf numFmtId="0" fontId="82" fillId="0" borderId="33" xfId="0" applyFont="1" applyFill="1" applyBorder="1" applyAlignment="1">
      <alignment horizontal="center"/>
    </xf>
    <xf numFmtId="0" fontId="85" fillId="0" borderId="33" xfId="0" applyFont="1" applyFill="1" applyBorder="1" applyAlignment="1">
      <alignment vertical="center" wrapText="1"/>
    </xf>
    <xf numFmtId="0" fontId="87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 wrapText="1"/>
    </xf>
    <xf numFmtId="0" fontId="81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/>
    <xf numFmtId="0" fontId="79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vertical="center" wrapText="1"/>
    </xf>
    <xf numFmtId="0" fontId="89" fillId="0" borderId="33" xfId="0" applyFont="1" applyFill="1" applyBorder="1" applyAlignment="1">
      <alignment vertical="center" wrapText="1"/>
    </xf>
    <xf numFmtId="0" fontId="88" fillId="0" borderId="33" xfId="0" applyFont="1" applyFill="1" applyBorder="1" applyAlignment="1">
      <alignment vertical="center"/>
    </xf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94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4" fontId="7" fillId="0" borderId="33" xfId="0" applyNumberFormat="1" applyFont="1" applyFill="1" applyBorder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68" fontId="27" fillId="0" borderId="15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0" fontId="10" fillId="0" borderId="10" xfId="0" applyFont="1" applyBorder="1" applyAlignment="1">
      <alignment horizontal="right"/>
    </xf>
    <xf numFmtId="2" fontId="55" fillId="7" borderId="0" xfId="0" applyNumberFormat="1" applyFont="1" applyFill="1"/>
    <xf numFmtId="4" fontId="28" fillId="11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1" borderId="4" xfId="0" applyNumberFormat="1" applyFont="1" applyFill="1" applyBorder="1" applyAlignment="1">
      <alignment horizontal="center"/>
    </xf>
    <xf numFmtId="2" fontId="10" fillId="11" borderId="53" xfId="0" applyNumberFormat="1" applyFont="1" applyFill="1" applyBorder="1"/>
    <xf numFmtId="1" fontId="7" fillId="11" borderId="54" xfId="0" applyNumberFormat="1" applyFont="1" applyFill="1" applyBorder="1" applyAlignment="1">
      <alignment horizontal="center"/>
    </xf>
    <xf numFmtId="4" fontId="7" fillId="11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4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0" fontId="7" fillId="0" borderId="98" xfId="0" applyFont="1" applyFill="1" applyBorder="1" applyAlignment="1">
      <alignment horizontal="left"/>
    </xf>
    <xf numFmtId="167" fontId="22" fillId="0" borderId="90" xfId="0" applyNumberFormat="1" applyFont="1" applyFill="1" applyBorder="1" applyAlignment="1">
      <alignment wrapText="1"/>
    </xf>
    <xf numFmtId="167" fontId="22" fillId="0" borderId="98" xfId="0" applyNumberFormat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/>
    </xf>
    <xf numFmtId="167" fontId="22" fillId="0" borderId="68" xfId="0" applyNumberFormat="1" applyFont="1" applyFill="1" applyBorder="1" applyAlignment="1">
      <alignment wrapText="1"/>
    </xf>
    <xf numFmtId="2" fontId="59" fillId="0" borderId="33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168" fontId="7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/>
    <xf numFmtId="168" fontId="28" fillId="0" borderId="33" xfId="0" applyNumberFormat="1" applyFont="1" applyFill="1" applyBorder="1" applyAlignment="1">
      <alignment horizontal="center" vertical="center"/>
    </xf>
    <xf numFmtId="168" fontId="28" fillId="0" borderId="33" xfId="0" applyNumberFormat="1" applyFont="1" applyFill="1" applyBorder="1" applyAlignment="1"/>
    <xf numFmtId="4" fontId="45" fillId="0" borderId="98" xfId="0" applyNumberFormat="1" applyFont="1" applyFill="1" applyBorder="1" applyAlignment="1">
      <alignment vertical="center" wrapText="1"/>
    </xf>
    <xf numFmtId="0" fontId="45" fillId="0" borderId="98" xfId="0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0" fontId="86" fillId="0" borderId="68" xfId="0" applyFont="1" applyFill="1" applyBorder="1" applyAlignment="1">
      <alignment vertical="center" wrapText="1"/>
    </xf>
    <xf numFmtId="1" fontId="95" fillId="0" borderId="87" xfId="0" applyNumberFormat="1" applyFont="1" applyFill="1" applyBorder="1" applyAlignment="1">
      <alignment horizontal="center" vertical="center" wrapText="1"/>
    </xf>
    <xf numFmtId="44" fontId="41" fillId="0" borderId="33" xfId="1" applyFont="1" applyFill="1" applyBorder="1" applyAlignment="1">
      <alignment wrapText="1"/>
    </xf>
    <xf numFmtId="167" fontId="28" fillId="4" borderId="33" xfId="0" applyNumberFormat="1" applyFont="1" applyFill="1" applyBorder="1" applyAlignment="1">
      <alignment horizontal="center" vertical="center" wrapText="1"/>
    </xf>
    <xf numFmtId="0" fontId="86" fillId="0" borderId="70" xfId="0" applyFont="1" applyFill="1" applyBorder="1" applyAlignment="1">
      <alignment horizontal="center" vertical="center" wrapText="1"/>
    </xf>
    <xf numFmtId="0" fontId="86" fillId="0" borderId="71" xfId="0" applyFont="1" applyFill="1" applyBorder="1" applyAlignment="1">
      <alignment horizontal="center" vertical="center" wrapText="1"/>
    </xf>
    <xf numFmtId="167" fontId="41" fillId="0" borderId="70" xfId="0" applyNumberFormat="1" applyFont="1" applyFill="1" applyBorder="1" applyAlignment="1">
      <alignment horizontal="center" vertical="center" wrapText="1"/>
    </xf>
    <xf numFmtId="167" fontId="41" fillId="0" borderId="71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 wrapText="1"/>
    </xf>
    <xf numFmtId="0" fontId="78" fillId="0" borderId="49" xfId="0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4" fontId="7" fillId="4" borderId="33" xfId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0099"/>
      <color rgb="FF00FF00"/>
      <color rgb="FFFF3399"/>
      <color rgb="FF0000FF"/>
      <color rgb="FF336699"/>
      <color rgb="FFCC99FF"/>
      <color rgb="FF669900"/>
      <color rgb="FF99FFCC"/>
      <color rgb="FFFF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theme" Target="theme/theme1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M A R Z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M A R Z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44991</c:v>
                </c:pt>
                <c:pt idx="1">
                  <c:v>44992</c:v>
                </c:pt>
                <c:pt idx="2">
                  <c:v>44992</c:v>
                </c:pt>
                <c:pt idx="3">
                  <c:v>44992</c:v>
                </c:pt>
                <c:pt idx="4">
                  <c:v>44992</c:v>
                </c:pt>
                <c:pt idx="5">
                  <c:v>44994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M A R Z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18881.27</c:v>
                </c:pt>
                <c:pt idx="1">
                  <c:v>18892.2</c:v>
                </c:pt>
                <c:pt idx="2">
                  <c:v>18860.330000000002</c:v>
                </c:pt>
                <c:pt idx="3">
                  <c:v>19068.240000000002</c:v>
                </c:pt>
                <c:pt idx="4">
                  <c:v>18540.87</c:v>
                </c:pt>
                <c:pt idx="5">
                  <c:v>18118.580000000002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M A R Z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M A R Z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19038.3</c:v>
                </c:pt>
                <c:pt idx="1">
                  <c:v>18948.099999999999</c:v>
                </c:pt>
                <c:pt idx="2">
                  <c:v>18920.099999999999</c:v>
                </c:pt>
                <c:pt idx="3">
                  <c:v>19134.7</c:v>
                </c:pt>
                <c:pt idx="4">
                  <c:v>18622.13</c:v>
                </c:pt>
                <c:pt idx="5">
                  <c:v>18208.919999999998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-157.02999999999884</c:v>
                </c:pt>
                <c:pt idx="1">
                  <c:v>-55.899999999997817</c:v>
                </c:pt>
                <c:pt idx="2">
                  <c:v>-59.769999999996799</c:v>
                </c:pt>
                <c:pt idx="3">
                  <c:v>-66.459999999999127</c:v>
                </c:pt>
                <c:pt idx="4">
                  <c:v>-81.260000000002037</c:v>
                </c:pt>
                <c:pt idx="5">
                  <c:v>-90.339999999996508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803419.21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803419.21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42.200154950809683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5"/>
  <sheetViews>
    <sheetView tabSelected="1"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Q9" sqref="Q9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89" customWidth="1"/>
    <col min="13" max="13" width="14.140625" bestFit="1" customWidth="1"/>
    <col min="14" max="14" width="16" style="774" customWidth="1"/>
    <col min="15" max="15" width="16.28515625" style="326" customWidth="1"/>
    <col min="16" max="16" width="14.140625" style="389" bestFit="1" customWidth="1"/>
    <col min="17" max="17" width="20.85546875" style="379" bestFit="1" customWidth="1"/>
    <col min="18" max="18" width="15.42578125" style="461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4" t="s">
        <v>347</v>
      </c>
      <c r="C1" s="485"/>
      <c r="D1" s="486"/>
      <c r="E1" s="487"/>
      <c r="F1" s="488"/>
      <c r="G1" s="489"/>
      <c r="H1" s="488"/>
      <c r="I1" s="490"/>
      <c r="J1" s="491"/>
      <c r="K1" s="1137" t="s">
        <v>26</v>
      </c>
      <c r="L1" s="583"/>
      <c r="M1" s="1139" t="s">
        <v>27</v>
      </c>
      <c r="N1" s="768"/>
      <c r="P1" s="943" t="s">
        <v>38</v>
      </c>
      <c r="Q1" s="1135" t="s">
        <v>28</v>
      </c>
      <c r="R1" s="590"/>
    </row>
    <row r="2" spans="1:29" ht="24.75" customHeight="1" thickTop="1" thickBot="1" x14ac:dyDescent="0.3">
      <c r="A2" s="34"/>
      <c r="B2" s="366" t="s">
        <v>0</v>
      </c>
      <c r="C2" s="264" t="s">
        <v>10</v>
      </c>
      <c r="D2" s="25"/>
      <c r="E2" s="434" t="s">
        <v>25</v>
      </c>
      <c r="F2" s="54" t="s">
        <v>3</v>
      </c>
      <c r="G2" s="67" t="s">
        <v>8</v>
      </c>
      <c r="H2" s="358" t="s">
        <v>5</v>
      </c>
      <c r="I2" s="263" t="s">
        <v>6</v>
      </c>
      <c r="K2" s="1138"/>
      <c r="L2" s="584" t="s">
        <v>29</v>
      </c>
      <c r="M2" s="1140"/>
      <c r="N2" s="769" t="s">
        <v>29</v>
      </c>
      <c r="O2" s="373" t="s">
        <v>30</v>
      </c>
      <c r="P2" s="944" t="s">
        <v>39</v>
      </c>
      <c r="Q2" s="1136"/>
      <c r="R2" s="601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5">
        <f>PIERNA!E3</f>
        <v>0</v>
      </c>
      <c r="F3" s="429">
        <f>PIERNA!F3</f>
        <v>0</v>
      </c>
      <c r="G3" s="98">
        <f>PIERNA!G3</f>
        <v>0</v>
      </c>
      <c r="H3" s="359">
        <f>PIERNA!H3</f>
        <v>0</v>
      </c>
      <c r="I3" s="103">
        <f>PIERNA!I3</f>
        <v>0</v>
      </c>
      <c r="J3" s="292"/>
      <c r="K3" s="106"/>
      <c r="L3" s="585"/>
      <c r="M3" s="346"/>
      <c r="N3" s="768"/>
      <c r="O3" s="124"/>
      <c r="P3" s="389"/>
      <c r="Q3" s="236"/>
      <c r="R3" s="591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3">
      <c r="A4" s="98">
        <v>1</v>
      </c>
      <c r="B4" s="1109" t="str">
        <f>PIERNA!B4</f>
        <v>ALFONSO ESPINDOLA</v>
      </c>
      <c r="C4" s="936" t="str">
        <f>PIERNA!C4</f>
        <v>Seaboard</v>
      </c>
      <c r="D4" s="937" t="str">
        <f>PIERNA!D4</f>
        <v>PED. 94658208</v>
      </c>
      <c r="E4" s="692">
        <f>PIERNA!E4</f>
        <v>44991</v>
      </c>
      <c r="F4" s="554">
        <f>PIERNA!F4</f>
        <v>18881.27</v>
      </c>
      <c r="G4" s="367">
        <f>PIERNA!G4</f>
        <v>21</v>
      </c>
      <c r="H4" s="395">
        <f>PIERNA!H4</f>
        <v>19038.3</v>
      </c>
      <c r="I4" s="618">
        <f>PIERNA!I4</f>
        <v>-157.02999999999884</v>
      </c>
      <c r="J4" s="790" t="s">
        <v>376</v>
      </c>
      <c r="K4" s="792"/>
      <c r="L4" s="767"/>
      <c r="M4" s="669"/>
      <c r="N4" s="678"/>
      <c r="O4" s="673">
        <v>2691</v>
      </c>
      <c r="P4" s="1252" t="s">
        <v>392</v>
      </c>
      <c r="Q4" s="498">
        <v>803419.21</v>
      </c>
      <c r="R4" s="680" t="s">
        <v>393</v>
      </c>
      <c r="S4" s="65">
        <f>Q4</f>
        <v>803419.21</v>
      </c>
      <c r="T4" s="65">
        <f>S4/H4</f>
        <v>42.200154950809683</v>
      </c>
      <c r="U4" s="206"/>
    </row>
    <row r="5" spans="1:29" s="149" customFormat="1" ht="30" customHeight="1" x14ac:dyDescent="0.25">
      <c r="A5" s="98">
        <v>2</v>
      </c>
      <c r="B5" s="555" t="str">
        <f>PIERNA!B5</f>
        <v>SEABOARD FOODS</v>
      </c>
      <c r="C5" s="263" t="str">
        <f>PIERNA!C5</f>
        <v>Seaboard</v>
      </c>
      <c r="D5" s="552" t="str">
        <f>PIERNA!D5</f>
        <v>PED. 94755165</v>
      </c>
      <c r="E5" s="553">
        <f>PIERNA!E5</f>
        <v>44992</v>
      </c>
      <c r="F5" s="554">
        <f>PIERNA!F5</f>
        <v>18892.2</v>
      </c>
      <c r="G5" s="367">
        <f>PIERNA!G5</f>
        <v>21</v>
      </c>
      <c r="H5" s="395">
        <f>PIERNA!H5</f>
        <v>18948.099999999999</v>
      </c>
      <c r="I5" s="618">
        <f>PIERNA!I5</f>
        <v>-55.899999999997817</v>
      </c>
      <c r="J5" s="651" t="s">
        <v>377</v>
      </c>
      <c r="K5" s="955"/>
      <c r="L5" s="767"/>
      <c r="M5" s="669"/>
      <c r="N5" s="678"/>
      <c r="O5" s="886"/>
      <c r="P5" s="498"/>
      <c r="Q5" s="498"/>
      <c r="R5" s="680"/>
      <c r="S5" s="65">
        <f>Q5+M5+K5+P5</f>
        <v>0</v>
      </c>
      <c r="T5" s="65">
        <f>S5/H5+0.1</f>
        <v>0.1</v>
      </c>
      <c r="U5" s="182"/>
    </row>
    <row r="6" spans="1:29" s="149" customFormat="1" ht="30" customHeight="1" x14ac:dyDescent="0.25">
      <c r="A6" s="98">
        <v>3</v>
      </c>
      <c r="B6" s="556" t="str">
        <f>PIERNA!B6</f>
        <v xml:space="preserve">SEABOARD FOODS </v>
      </c>
      <c r="C6" s="263" t="str">
        <f>PIERNA!C6</f>
        <v>Seaboard</v>
      </c>
      <c r="D6" s="552" t="str">
        <f>PIERNA!D6</f>
        <v>PED. 94741931</v>
      </c>
      <c r="E6" s="553">
        <f>PIERNA!E6</f>
        <v>44992</v>
      </c>
      <c r="F6" s="554">
        <f>PIERNA!F6</f>
        <v>18860.330000000002</v>
      </c>
      <c r="G6" s="367">
        <f>PIERNA!G6</f>
        <v>21</v>
      </c>
      <c r="H6" s="395">
        <f>PIERNA!H6</f>
        <v>18920.099999999999</v>
      </c>
      <c r="I6" s="618">
        <f>PIERNA!I6</f>
        <v>-59.769999999996799</v>
      </c>
      <c r="J6" s="790" t="s">
        <v>378</v>
      </c>
      <c r="K6" s="792"/>
      <c r="L6" s="956"/>
      <c r="M6" s="669"/>
      <c r="N6" s="678"/>
      <c r="O6" s="886"/>
      <c r="P6" s="498"/>
      <c r="Q6" s="499"/>
      <c r="R6" s="682"/>
      <c r="S6" s="65">
        <f t="shared" si="0"/>
        <v>0</v>
      </c>
      <c r="T6" s="65">
        <f t="shared" ref="T6:T31" si="1">S6/H6+0.1</f>
        <v>0.1</v>
      </c>
      <c r="U6" s="206"/>
    </row>
    <row r="7" spans="1:29" s="149" customFormat="1" ht="30" customHeight="1" x14ac:dyDescent="0.25">
      <c r="A7" s="98">
        <v>4</v>
      </c>
      <c r="B7" s="557" t="str">
        <f>PIERNA!B7</f>
        <v>SEABOARD FOODS</v>
      </c>
      <c r="C7" s="263" t="str">
        <f>PIERNA!C7</f>
        <v>Seaboard</v>
      </c>
      <c r="D7" s="552" t="str">
        <f>PIERNA!D7</f>
        <v>PED. 94742657</v>
      </c>
      <c r="E7" s="553">
        <f>PIERNA!E7</f>
        <v>44992</v>
      </c>
      <c r="F7" s="554">
        <f>PIERNA!F7</f>
        <v>19068.240000000002</v>
      </c>
      <c r="G7" s="367">
        <f>PIERNA!G7</f>
        <v>21</v>
      </c>
      <c r="H7" s="395">
        <f>PIERNA!H7</f>
        <v>19134.7</v>
      </c>
      <c r="I7" s="618">
        <f>PIERNA!I7</f>
        <v>-66.459999999999127</v>
      </c>
      <c r="J7" s="790" t="s">
        <v>379</v>
      </c>
      <c r="K7" s="669"/>
      <c r="L7" s="689"/>
      <c r="M7" s="669"/>
      <c r="N7" s="678"/>
      <c r="O7" s="886"/>
      <c r="P7" s="498"/>
      <c r="Q7" s="372"/>
      <c r="R7" s="680"/>
      <c r="S7" s="65">
        <f t="shared" si="0"/>
        <v>0</v>
      </c>
      <c r="T7" s="65">
        <f t="shared" si="1"/>
        <v>0.1</v>
      </c>
      <c r="U7" s="182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0" t="str">
        <f>PIERNA!B8</f>
        <v>TYSON FRESH MEAT</v>
      </c>
      <c r="C8" s="430" t="str">
        <f>PIERNA!C8</f>
        <v xml:space="preserve">I B P </v>
      </c>
      <c r="D8" s="552" t="str">
        <f>PIERNA!D8</f>
        <v>PED. 94755165</v>
      </c>
      <c r="E8" s="553">
        <f>PIERNA!E8</f>
        <v>44992</v>
      </c>
      <c r="F8" s="554">
        <f>PIERNA!F8</f>
        <v>18540.87</v>
      </c>
      <c r="G8" s="367">
        <f>PIERNA!G8</f>
        <v>20</v>
      </c>
      <c r="H8" s="395">
        <f>PIERNA!H8</f>
        <v>18622.13</v>
      </c>
      <c r="I8" s="618">
        <f>PIERNA!I8</f>
        <v>-81.260000000002037</v>
      </c>
      <c r="J8" s="790" t="s">
        <v>388</v>
      </c>
      <c r="K8" s="669"/>
      <c r="L8" s="689"/>
      <c r="M8" s="669"/>
      <c r="N8" s="683"/>
      <c r="O8" s="868"/>
      <c r="P8" s="498"/>
      <c r="Q8" s="372"/>
      <c r="R8" s="678"/>
      <c r="S8" s="65">
        <f t="shared" si="0"/>
        <v>0</v>
      </c>
      <c r="T8" s="65">
        <f t="shared" si="1"/>
        <v>0.1</v>
      </c>
      <c r="U8" s="206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55" t="str">
        <f>PIERNA!B9</f>
        <v>TYSON FRESH MEAT</v>
      </c>
      <c r="C9" s="263" t="str">
        <f>PIERNA!C9</f>
        <v xml:space="preserve">I B P </v>
      </c>
      <c r="D9" s="552" t="str">
        <f>PIERNA!D9</f>
        <v>PED.. 94847026</v>
      </c>
      <c r="E9" s="553">
        <f>PIERNA!E9</f>
        <v>44994</v>
      </c>
      <c r="F9" s="554">
        <f>PIERNA!F9</f>
        <v>18118.580000000002</v>
      </c>
      <c r="G9" s="367">
        <f>PIERNA!G9</f>
        <v>20</v>
      </c>
      <c r="H9" s="395">
        <f>PIERNA!H9</f>
        <v>18208.919999999998</v>
      </c>
      <c r="I9" s="618">
        <f>PIERNA!I9</f>
        <v>-90.339999999996508</v>
      </c>
      <c r="J9" s="651" t="s">
        <v>387</v>
      </c>
      <c r="K9" s="669"/>
      <c r="L9" s="689"/>
      <c r="M9" s="669"/>
      <c r="N9" s="683"/>
      <c r="O9" s="953"/>
      <c r="P9" s="498"/>
      <c r="Q9" s="498"/>
      <c r="R9" s="686"/>
      <c r="S9" s="65">
        <f>Q9+M9+K9</f>
        <v>0</v>
      </c>
      <c r="T9" s="65">
        <f t="shared" si="1"/>
        <v>0.1</v>
      </c>
      <c r="U9" s="206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3">
        <f>PIERNA!B10</f>
        <v>0</v>
      </c>
      <c r="C10" s="263">
        <f>PIERNA!C10</f>
        <v>0</v>
      </c>
      <c r="D10" s="552">
        <f>PIERNA!D10</f>
        <v>0</v>
      </c>
      <c r="E10" s="553">
        <f>PIERNA!E10</f>
        <v>0</v>
      </c>
      <c r="F10" s="554">
        <f>PIERNA!F10</f>
        <v>0</v>
      </c>
      <c r="G10" s="367">
        <f>PIERNA!G10</f>
        <v>0</v>
      </c>
      <c r="H10" s="395">
        <f>PIERNA!H10</f>
        <v>0</v>
      </c>
      <c r="I10" s="618">
        <f>PIERNA!I10</f>
        <v>0</v>
      </c>
      <c r="J10" s="790"/>
      <c r="K10" s="669"/>
      <c r="L10" s="689"/>
      <c r="M10" s="669"/>
      <c r="N10" s="683"/>
      <c r="O10" s="953"/>
      <c r="P10" s="498"/>
      <c r="Q10" s="498"/>
      <c r="R10" s="686"/>
      <c r="S10" s="65">
        <f>Q10+M10+K10</f>
        <v>0</v>
      </c>
      <c r="T10" s="65" t="e">
        <f t="shared" si="1"/>
        <v>#DIV/0!</v>
      </c>
      <c r="U10" s="206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0">
        <f>PIERNA!B11</f>
        <v>0</v>
      </c>
      <c r="C11" s="263">
        <f>PIERNA!C11</f>
        <v>0</v>
      </c>
      <c r="D11" s="552">
        <f>PIERNA!D11</f>
        <v>0</v>
      </c>
      <c r="E11" s="553">
        <f>PIERNA!E11</f>
        <v>0</v>
      </c>
      <c r="F11" s="554">
        <f>PIERNA!F11</f>
        <v>0</v>
      </c>
      <c r="G11" s="367">
        <f>PIERNA!G11</f>
        <v>0</v>
      </c>
      <c r="H11" s="395">
        <f>PIERNA!H11</f>
        <v>0</v>
      </c>
      <c r="I11" s="618">
        <f>PIERNA!I11</f>
        <v>0</v>
      </c>
      <c r="J11" s="790"/>
      <c r="K11" s="669"/>
      <c r="L11" s="684"/>
      <c r="M11" s="669"/>
      <c r="N11" s="683"/>
      <c r="O11" s="954"/>
      <c r="P11" s="498"/>
      <c r="Q11" s="498"/>
      <c r="R11" s="686"/>
      <c r="S11" s="65">
        <f t="shared" si="0"/>
        <v>0</v>
      </c>
      <c r="T11" s="65" t="e">
        <f t="shared" si="1"/>
        <v>#DIV/0!</v>
      </c>
      <c r="U11" s="206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3">
        <f>PIERNA!B12</f>
        <v>0</v>
      </c>
      <c r="C12" s="263">
        <f>PIERNA!C12</f>
        <v>0</v>
      </c>
      <c r="D12" s="552">
        <f>PIERNA!D12</f>
        <v>0</v>
      </c>
      <c r="E12" s="553">
        <f>PIERNA!E12</f>
        <v>0</v>
      </c>
      <c r="F12" s="554">
        <f>PIERNA!F12</f>
        <v>0</v>
      </c>
      <c r="G12" s="367">
        <f>PIERNA!G12</f>
        <v>0</v>
      </c>
      <c r="H12" s="395">
        <f>PIERNA!H12</f>
        <v>0</v>
      </c>
      <c r="I12" s="618">
        <f>PIERNA!I12</f>
        <v>0</v>
      </c>
      <c r="J12" s="651"/>
      <c r="K12" s="669"/>
      <c r="L12" s="684"/>
      <c r="M12" s="669"/>
      <c r="N12" s="683"/>
      <c r="O12" s="954"/>
      <c r="P12" s="498"/>
      <c r="Q12" s="498"/>
      <c r="R12" s="686"/>
      <c r="S12" s="65">
        <f>Q12+M12+K12</f>
        <v>0</v>
      </c>
      <c r="T12" s="65" t="e">
        <f t="shared" si="1"/>
        <v>#DIV/0!</v>
      </c>
      <c r="U12" s="207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57">
        <f>PIERNA!B13</f>
        <v>0</v>
      </c>
      <c r="C13" s="263">
        <f>PIERNA!C13</f>
        <v>0</v>
      </c>
      <c r="D13" s="552">
        <f>PIERNA!D13</f>
        <v>0</v>
      </c>
      <c r="E13" s="553">
        <f>PIERNA!E13</f>
        <v>0</v>
      </c>
      <c r="F13" s="554">
        <f>PIERNA!F13</f>
        <v>0</v>
      </c>
      <c r="G13" s="367">
        <f>PIERNA!G13</f>
        <v>0</v>
      </c>
      <c r="H13" s="395">
        <f>PIERNA!H13</f>
        <v>0</v>
      </c>
      <c r="I13" s="618">
        <f>PIERNA!I13</f>
        <v>0</v>
      </c>
      <c r="J13" s="931"/>
      <c r="K13" s="669"/>
      <c r="L13" s="684"/>
      <c r="M13" s="669"/>
      <c r="N13" s="683"/>
      <c r="O13" s="954"/>
      <c r="P13" s="498"/>
      <c r="Q13" s="372"/>
      <c r="R13" s="686"/>
      <c r="S13" s="65">
        <f t="shared" si="0"/>
        <v>0</v>
      </c>
      <c r="T13" s="65" t="e">
        <f t="shared" si="1"/>
        <v>#DIV/0!</v>
      </c>
      <c r="U13" s="182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5">
        <f>PIERNA!B14</f>
        <v>0</v>
      </c>
      <c r="C14" s="263">
        <f>PIERNA!C14</f>
        <v>0</v>
      </c>
      <c r="D14" s="552">
        <f>PIERNA!D14</f>
        <v>0</v>
      </c>
      <c r="E14" s="553">
        <f>PIERNA!E14</f>
        <v>0</v>
      </c>
      <c r="F14" s="554">
        <f>PIERNA!F14</f>
        <v>0</v>
      </c>
      <c r="G14" s="367">
        <f>PIERNA!G14</f>
        <v>0</v>
      </c>
      <c r="H14" s="395">
        <f>PIERNA!H14</f>
        <v>0</v>
      </c>
      <c r="I14" s="618">
        <f>PIERNA!I14</f>
        <v>0</v>
      </c>
      <c r="J14" s="790"/>
      <c r="K14" s="669"/>
      <c r="L14" s="684"/>
      <c r="M14" s="669"/>
      <c r="N14" s="683"/>
      <c r="O14" s="953"/>
      <c r="P14" s="498"/>
      <c r="Q14" s="372"/>
      <c r="R14" s="688"/>
      <c r="S14" s="65">
        <f t="shared" si="0"/>
        <v>0</v>
      </c>
      <c r="T14" s="65" t="e">
        <f t="shared" si="1"/>
        <v>#DIV/0!</v>
      </c>
      <c r="U14" s="182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1">
        <f>PIERNA!B15</f>
        <v>0</v>
      </c>
      <c r="C15" s="263">
        <f>PIERNA!C15</f>
        <v>0</v>
      </c>
      <c r="D15" s="552">
        <f>PIERNA!D15</f>
        <v>0</v>
      </c>
      <c r="E15" s="553">
        <f>PIERNA!E15</f>
        <v>0</v>
      </c>
      <c r="F15" s="554">
        <f>PIERNA!F15</f>
        <v>0</v>
      </c>
      <c r="G15" s="367">
        <f>PIERNA!G15</f>
        <v>0</v>
      </c>
      <c r="H15" s="395">
        <f>PIERNA!H15</f>
        <v>0</v>
      </c>
      <c r="I15" s="618">
        <f>PIERNA!I15</f>
        <v>0</v>
      </c>
      <c r="J15" s="932"/>
      <c r="K15" s="669"/>
      <c r="L15" s="684"/>
      <c r="M15" s="669"/>
      <c r="N15" s="689"/>
      <c r="O15" s="676"/>
      <c r="P15" s="498"/>
      <c r="Q15" s="372"/>
      <c r="R15" s="690"/>
      <c r="S15" s="65">
        <f t="shared" si="0"/>
        <v>0</v>
      </c>
      <c r="T15" s="65" t="e">
        <f t="shared" si="1"/>
        <v>#DIV/0!</v>
      </c>
      <c r="U15" s="182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57">
        <f>PIERNA!B16</f>
        <v>0</v>
      </c>
      <c r="C16" s="263">
        <f>PIERNA!C16</f>
        <v>0</v>
      </c>
      <c r="D16" s="552">
        <f>PIERNA!D16</f>
        <v>0</v>
      </c>
      <c r="E16" s="553">
        <f>PIERNA!E16</f>
        <v>0</v>
      </c>
      <c r="F16" s="554">
        <f>PIERNA!F16</f>
        <v>0</v>
      </c>
      <c r="G16" s="367">
        <f>PIERNA!G16</f>
        <v>0</v>
      </c>
      <c r="H16" s="395">
        <f>PIERNA!H16</f>
        <v>0</v>
      </c>
      <c r="I16" s="618">
        <f>PIERNA!I16</f>
        <v>0</v>
      </c>
      <c r="J16" s="933"/>
      <c r="K16" s="669"/>
      <c r="L16" s="684"/>
      <c r="M16" s="669"/>
      <c r="N16" s="689"/>
      <c r="O16" s="954"/>
      <c r="P16" s="498"/>
      <c r="Q16" s="498"/>
      <c r="R16" s="686"/>
      <c r="S16" s="65">
        <f t="shared" si="0"/>
        <v>0</v>
      </c>
      <c r="T16" s="65" t="e">
        <f t="shared" si="1"/>
        <v>#DIV/0!</v>
      </c>
      <c r="U16" s="182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5">
        <f>PIERNA!B17</f>
        <v>0</v>
      </c>
      <c r="C17" s="263">
        <f>PIERNA!C17</f>
        <v>0</v>
      </c>
      <c r="D17" s="552">
        <f>PIERNA!D17</f>
        <v>0</v>
      </c>
      <c r="E17" s="553">
        <f>PIERNA!E17</f>
        <v>0</v>
      </c>
      <c r="F17" s="554">
        <f>PIERNA!F17</f>
        <v>0</v>
      </c>
      <c r="G17" s="367">
        <f>PIERNA!G17</f>
        <v>0</v>
      </c>
      <c r="H17" s="395">
        <f>PIERNA!H17</f>
        <v>0</v>
      </c>
      <c r="I17" s="618">
        <f>PIERNA!I17</f>
        <v>0</v>
      </c>
      <c r="J17" s="934"/>
      <c r="K17" s="669"/>
      <c r="L17" s="684"/>
      <c r="M17" s="669"/>
      <c r="N17" s="689"/>
      <c r="O17" s="954"/>
      <c r="P17" s="498"/>
      <c r="Q17" s="498"/>
      <c r="R17" s="686"/>
      <c r="S17" s="65">
        <f>Q17+M17+K17</f>
        <v>0</v>
      </c>
      <c r="T17" s="65" t="e">
        <f t="shared" si="1"/>
        <v>#DIV/0!</v>
      </c>
      <c r="U17" s="205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1">
        <f>PIERNA!B18</f>
        <v>0</v>
      </c>
      <c r="C18" s="263">
        <f>PIERNA!C18</f>
        <v>0</v>
      </c>
      <c r="D18" s="552">
        <f>PIERNA!D18</f>
        <v>0</v>
      </c>
      <c r="E18" s="553">
        <f>PIERNA!E18</f>
        <v>0</v>
      </c>
      <c r="F18" s="554">
        <f>PIERNA!F18</f>
        <v>0</v>
      </c>
      <c r="G18" s="367">
        <f>PIERNA!G18</f>
        <v>0</v>
      </c>
      <c r="H18" s="395">
        <f>PIERNA!H18</f>
        <v>0</v>
      </c>
      <c r="I18" s="618">
        <f>PIERNA!I18</f>
        <v>0</v>
      </c>
      <c r="J18" s="790"/>
      <c r="K18" s="669"/>
      <c r="L18" s="684"/>
      <c r="M18" s="669"/>
      <c r="N18" s="689"/>
      <c r="O18" s="885"/>
      <c r="P18" s="945"/>
      <c r="Q18" s="498"/>
      <c r="R18" s="688"/>
      <c r="S18" s="65">
        <f>Q18+M18+K18</f>
        <v>0</v>
      </c>
      <c r="T18" s="65" t="e">
        <f t="shared" si="1"/>
        <v>#DIV/0!</v>
      </c>
      <c r="U18" s="181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5">
        <f>PIERNA!B19</f>
        <v>0</v>
      </c>
      <c r="C19" s="263">
        <f>PIERNA!C19</f>
        <v>0</v>
      </c>
      <c r="D19" s="552">
        <f>PIERNA!D19</f>
        <v>0</v>
      </c>
      <c r="E19" s="553">
        <f>PIERNA!E19</f>
        <v>0</v>
      </c>
      <c r="F19" s="554">
        <f>PIERNA!F19</f>
        <v>0</v>
      </c>
      <c r="G19" s="367">
        <f>PIERNA!G19</f>
        <v>0</v>
      </c>
      <c r="H19" s="395">
        <f>PIERNA!H19</f>
        <v>0</v>
      </c>
      <c r="I19" s="618">
        <f>PIERNA!I19</f>
        <v>0</v>
      </c>
      <c r="J19" s="790"/>
      <c r="K19" s="669"/>
      <c r="L19" s="684"/>
      <c r="M19" s="669"/>
      <c r="N19" s="683"/>
      <c r="O19" s="953"/>
      <c r="P19" s="946"/>
      <c r="Q19" s="498"/>
      <c r="R19" s="678"/>
      <c r="S19" s="65">
        <f>Q19+M19+K19</f>
        <v>0</v>
      </c>
      <c r="T19" s="65" t="e">
        <f t="shared" si="1"/>
        <v>#DIV/0!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57">
        <f>PIERNA!B20</f>
        <v>0</v>
      </c>
      <c r="C20" s="263">
        <f>PIERNA!C20</f>
        <v>0</v>
      </c>
      <c r="D20" s="552">
        <f>PIERNA!D20</f>
        <v>0</v>
      </c>
      <c r="E20" s="553">
        <f>PIERNA!E20</f>
        <v>0</v>
      </c>
      <c r="F20" s="554">
        <f>PIERNA!F20</f>
        <v>0</v>
      </c>
      <c r="G20" s="367">
        <f>PIERNA!G20</f>
        <v>0</v>
      </c>
      <c r="H20" s="395">
        <f>PIERNA!H20</f>
        <v>0</v>
      </c>
      <c r="I20" s="618">
        <f>PIERNA!I20</f>
        <v>0</v>
      </c>
      <c r="J20" s="969"/>
      <c r="K20" s="669"/>
      <c r="L20" s="684"/>
      <c r="M20" s="669"/>
      <c r="N20" s="683"/>
      <c r="O20" s="953"/>
      <c r="P20" s="498"/>
      <c r="Q20" s="498"/>
      <c r="R20" s="678"/>
      <c r="S20" s="65">
        <f t="shared" si="0"/>
        <v>0</v>
      </c>
      <c r="T20" s="65" t="e">
        <f t="shared" si="1"/>
        <v>#DIV/0!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0">
        <f>PIERNA!B21</f>
        <v>0</v>
      </c>
      <c r="C21" s="368">
        <f>PIERNA!C21</f>
        <v>0</v>
      </c>
      <c r="D21" s="552">
        <f>PIERNA!D21</f>
        <v>0</v>
      </c>
      <c r="E21" s="553">
        <f>PIERNA!E21</f>
        <v>0</v>
      </c>
      <c r="F21" s="554">
        <f>PIERNA!F21</f>
        <v>0</v>
      </c>
      <c r="G21" s="367">
        <f>PIERNA!G21</f>
        <v>0</v>
      </c>
      <c r="H21" s="395">
        <f>PIERNA!H21</f>
        <v>0</v>
      </c>
      <c r="I21" s="618">
        <f>PIERNA!I21</f>
        <v>0</v>
      </c>
      <c r="J21" s="790"/>
      <c r="K21" s="669"/>
      <c r="L21" s="684"/>
      <c r="M21" s="669"/>
      <c r="N21" s="683"/>
      <c r="O21" s="954"/>
      <c r="P21" s="498"/>
      <c r="Q21" s="498"/>
      <c r="R21" s="678"/>
      <c r="S21" s="65">
        <f t="shared" si="0"/>
        <v>0</v>
      </c>
      <c r="T21" s="65" t="e">
        <f t="shared" si="1"/>
        <v>#DIV/0!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3">
        <f>PIERNA!B22</f>
        <v>0</v>
      </c>
      <c r="C22" s="263">
        <f>PIERNA!C22</f>
        <v>0</v>
      </c>
      <c r="D22" s="552">
        <f>PIERNA!D22</f>
        <v>0</v>
      </c>
      <c r="E22" s="553">
        <f>PIERNA!E22</f>
        <v>0</v>
      </c>
      <c r="F22" s="554">
        <f>PIERNA!F22</f>
        <v>0</v>
      </c>
      <c r="G22" s="367">
        <f>PIERNA!G22</f>
        <v>0</v>
      </c>
      <c r="H22" s="395">
        <f>PIERNA!H22</f>
        <v>0</v>
      </c>
      <c r="I22" s="618">
        <f>PIERNA!I22</f>
        <v>0</v>
      </c>
      <c r="J22" s="651"/>
      <c r="K22" s="669"/>
      <c r="L22" s="684"/>
      <c r="M22" s="669"/>
      <c r="N22" s="683"/>
      <c r="O22" s="954"/>
      <c r="P22" s="946"/>
      <c r="Q22" s="498"/>
      <c r="R22" s="678"/>
      <c r="S22" s="65">
        <f>Q22+M22+K22</f>
        <v>0</v>
      </c>
      <c r="T22" s="65" t="e">
        <f t="shared" si="1"/>
        <v>#DIV/0!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3">
        <f>PIERNA!B23</f>
        <v>0</v>
      </c>
      <c r="C23" s="263">
        <f>PIERNA!C23</f>
        <v>0</v>
      </c>
      <c r="D23" s="552">
        <f>PIERNA!D23</f>
        <v>0</v>
      </c>
      <c r="E23" s="553">
        <f>PIERNA!E23</f>
        <v>0</v>
      </c>
      <c r="F23" s="554">
        <f>PIERNA!F23</f>
        <v>0</v>
      </c>
      <c r="G23" s="367">
        <f>PIERNA!G23</f>
        <v>0</v>
      </c>
      <c r="H23" s="395">
        <f>PIERNA!H23</f>
        <v>0</v>
      </c>
      <c r="I23" s="618">
        <f>PIERNA!I23</f>
        <v>0</v>
      </c>
      <c r="J23" s="873"/>
      <c r="K23" s="669"/>
      <c r="L23" s="684"/>
      <c r="M23" s="669"/>
      <c r="N23" s="683"/>
      <c r="O23" s="673"/>
      <c r="P23" s="498"/>
      <c r="Q23" s="498"/>
      <c r="R23" s="678"/>
      <c r="S23" s="65">
        <f>Q23+M23+K23</f>
        <v>0</v>
      </c>
      <c r="T23" s="65" t="e">
        <f t="shared" si="1"/>
        <v>#DIV/0!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5">
        <f>PIERNA!B24</f>
        <v>0</v>
      </c>
      <c r="C24" s="263">
        <f>PIERNA!C24</f>
        <v>0</v>
      </c>
      <c r="D24" s="558">
        <f>PIERNA!D24</f>
        <v>0</v>
      </c>
      <c r="E24" s="553">
        <f>PIERNA!E24</f>
        <v>0</v>
      </c>
      <c r="F24" s="554">
        <f>PIERNA!F24</f>
        <v>0</v>
      </c>
      <c r="G24" s="367">
        <f>PIERNA!G24</f>
        <v>0</v>
      </c>
      <c r="H24" s="395">
        <f>PIERNA!H24</f>
        <v>0</v>
      </c>
      <c r="I24" s="618">
        <f>PIERNA!I24</f>
        <v>0</v>
      </c>
      <c r="J24" s="873"/>
      <c r="K24" s="669"/>
      <c r="L24" s="684"/>
      <c r="M24" s="669"/>
      <c r="N24" s="683"/>
      <c r="O24" s="953"/>
      <c r="P24" s="498"/>
      <c r="Q24" s="498"/>
      <c r="R24" s="678"/>
      <c r="S24" s="65">
        <f t="shared" si="0"/>
        <v>0</v>
      </c>
      <c r="T24" s="65" t="e">
        <f t="shared" si="1"/>
        <v>#DIV/0!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5">
        <f>PIERNA!HM5</f>
        <v>0</v>
      </c>
      <c r="C25" s="371">
        <f>PIERNA!HN5</f>
        <v>0</v>
      </c>
      <c r="D25" s="558">
        <f>PIERNA!HO5</f>
        <v>0</v>
      </c>
      <c r="E25" s="553">
        <f>PIERNA!E25</f>
        <v>0</v>
      </c>
      <c r="F25" s="554">
        <f>PIERNA!HQ5</f>
        <v>0</v>
      </c>
      <c r="G25" s="367">
        <f>PIERNA!HR5</f>
        <v>0</v>
      </c>
      <c r="H25" s="395">
        <f>PIERNA!HS5</f>
        <v>0</v>
      </c>
      <c r="I25" s="618">
        <f>PIERNA!I25</f>
        <v>0</v>
      </c>
      <c r="J25" s="790"/>
      <c r="K25" s="669"/>
      <c r="L25" s="677"/>
      <c r="M25" s="669"/>
      <c r="N25" s="678"/>
      <c r="O25" s="953"/>
      <c r="P25" s="946"/>
      <c r="Q25" s="498"/>
      <c r="R25" s="680"/>
      <c r="S25" s="65">
        <f t="shared" si="0"/>
        <v>0</v>
      </c>
      <c r="T25" s="65" t="e">
        <f t="shared" si="1"/>
        <v>#DIV/0!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48">
        <f>PIERNA!HW5</f>
        <v>0</v>
      </c>
      <c r="C26" s="263">
        <f>PIERNA!HX5</f>
        <v>0</v>
      </c>
      <c r="D26" s="558">
        <f>PIERNA!HY5</f>
        <v>0</v>
      </c>
      <c r="E26" s="553">
        <f>PIERNA!HZ5</f>
        <v>0</v>
      </c>
      <c r="F26" s="554">
        <f>PIERNA!IA5</f>
        <v>0</v>
      </c>
      <c r="G26" s="559">
        <f>PIERNA!IB5</f>
        <v>0</v>
      </c>
      <c r="H26" s="395">
        <f>PIERNA!IC5</f>
        <v>0</v>
      </c>
      <c r="I26" s="618">
        <f>PIERNA!I26</f>
        <v>0</v>
      </c>
      <c r="J26" s="790"/>
      <c r="K26" s="669"/>
      <c r="L26" s="677"/>
      <c r="M26" s="669"/>
      <c r="N26" s="678"/>
      <c r="O26" s="953"/>
      <c r="P26" s="498"/>
      <c r="Q26" s="498"/>
      <c r="R26" s="678"/>
      <c r="S26" s="65">
        <f t="shared" si="0"/>
        <v>0</v>
      </c>
      <c r="T26" s="65" t="e">
        <f t="shared" si="1"/>
        <v>#DIV/0!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3">
        <f>PIERNA!IG5</f>
        <v>0</v>
      </c>
      <c r="C27" s="263">
        <f>PIERNA!IH5</f>
        <v>0</v>
      </c>
      <c r="D27" s="558">
        <f>PIERNA!II5</f>
        <v>0</v>
      </c>
      <c r="E27" s="553">
        <f>PIERNA!IJ5</f>
        <v>0</v>
      </c>
      <c r="F27" s="554">
        <f>PIERNA!IK5</f>
        <v>0</v>
      </c>
      <c r="G27" s="559">
        <f>PIERNA!IL5</f>
        <v>0</v>
      </c>
      <c r="H27" s="395">
        <f>PIERNA!IM5</f>
        <v>0</v>
      </c>
      <c r="I27" s="618">
        <f>PIERNA!I27</f>
        <v>0</v>
      </c>
      <c r="J27" s="969"/>
      <c r="K27" s="669"/>
      <c r="L27" s="684"/>
      <c r="M27" s="669"/>
      <c r="N27" s="683"/>
      <c r="O27" s="953"/>
      <c r="P27" s="946"/>
      <c r="Q27" s="498"/>
      <c r="R27" s="678"/>
      <c r="S27" s="65">
        <f>Q27+M27+K27+P27</f>
        <v>0</v>
      </c>
      <c r="T27" s="65" t="e">
        <f t="shared" si="1"/>
        <v>#DIV/0!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3">
        <f>PIERNA!IQ5</f>
        <v>0</v>
      </c>
      <c r="C28" s="936">
        <f>PIERNA!IR5</f>
        <v>0</v>
      </c>
      <c r="D28" s="1027">
        <f>PIERNA!IS5</f>
        <v>0</v>
      </c>
      <c r="E28" s="692">
        <f>PIERNA!IT5</f>
        <v>0</v>
      </c>
      <c r="F28" s="939">
        <f>PIERNA!IU5</f>
        <v>0</v>
      </c>
      <c r="G28" s="559">
        <f>PIERNA!IV5</f>
        <v>0</v>
      </c>
      <c r="H28" s="395">
        <f>PIERNA!IW5</f>
        <v>0</v>
      </c>
      <c r="I28" s="618">
        <f>PIERNA!I28</f>
        <v>0</v>
      </c>
      <c r="J28" s="790"/>
      <c r="K28" s="669"/>
      <c r="L28" s="684"/>
      <c r="M28" s="669"/>
      <c r="N28" s="683"/>
      <c r="O28" s="953"/>
      <c r="P28" s="498"/>
      <c r="Q28" s="498"/>
      <c r="R28" s="680"/>
      <c r="S28" s="65">
        <f t="shared" si="0"/>
        <v>0</v>
      </c>
      <c r="T28" s="65" t="e">
        <f t="shared" si="1"/>
        <v>#DIV/0!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17">
        <f>PIERNA!JA5</f>
        <v>0</v>
      </c>
      <c r="C29" s="936">
        <f>PIERNA!JB5</f>
        <v>0</v>
      </c>
      <c r="D29" s="1027">
        <f>PIERNA!JC5</f>
        <v>0</v>
      </c>
      <c r="E29" s="692">
        <f>PIERNA!JD5</f>
        <v>0</v>
      </c>
      <c r="F29" s="939">
        <f>PIERNA!JE5</f>
        <v>0</v>
      </c>
      <c r="G29" s="559">
        <f>PIERNA!JF5</f>
        <v>0</v>
      </c>
      <c r="H29" s="395">
        <f>PIERNA!JG5</f>
        <v>0</v>
      </c>
      <c r="I29" s="618">
        <f>PIERNA!I29</f>
        <v>0</v>
      </c>
      <c r="J29" s="1041"/>
      <c r="K29" s="372"/>
      <c r="L29" s="677"/>
      <c r="M29" s="669"/>
      <c r="N29" s="678"/>
      <c r="O29" s="679"/>
      <c r="P29" s="498"/>
      <c r="Q29" s="498"/>
      <c r="R29" s="680"/>
      <c r="S29" s="65">
        <f t="shared" si="0"/>
        <v>0</v>
      </c>
      <c r="T29" s="65" t="e">
        <f t="shared" si="1"/>
        <v>#DIV/0!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3">
        <f>PIERNA!JK5</f>
        <v>0</v>
      </c>
      <c r="C30" s="936">
        <f>PIERNA!JL5</f>
        <v>0</v>
      </c>
      <c r="D30" s="1027">
        <f>PIERNA!JM5</f>
        <v>0</v>
      </c>
      <c r="E30" s="1028">
        <f>PIERNA!JN5</f>
        <v>0</v>
      </c>
      <c r="F30" s="1072">
        <f>PIERNA!JO5</f>
        <v>0</v>
      </c>
      <c r="G30" s="374">
        <f>PIERNA!JP5</f>
        <v>0</v>
      </c>
      <c r="H30" s="561">
        <f>PIERNA!JQ5</f>
        <v>0</v>
      </c>
      <c r="I30" s="618">
        <f>PIERNA!I30</f>
        <v>0</v>
      </c>
      <c r="J30" s="651"/>
      <c r="K30" s="669"/>
      <c r="L30" s="677"/>
      <c r="M30" s="669"/>
      <c r="N30" s="678"/>
      <c r="O30" s="679"/>
      <c r="P30" s="498"/>
      <c r="Q30" s="498"/>
      <c r="R30" s="680"/>
      <c r="S30" s="65">
        <f>Q30+M30+K30</f>
        <v>0</v>
      </c>
      <c r="T30" s="65" t="e">
        <f t="shared" si="1"/>
        <v>#DIV/0!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3">
        <f>PIERNA!JU5</f>
        <v>0</v>
      </c>
      <c r="C31" s="1073">
        <f>PIERNA!JV5</f>
        <v>0</v>
      </c>
      <c r="D31" s="1027">
        <f>PIERNA!JW5</f>
        <v>0</v>
      </c>
      <c r="E31" s="1028">
        <f>PIERNA!JX5</f>
        <v>0</v>
      </c>
      <c r="F31" s="1072">
        <f>PIERNA!JY5</f>
        <v>0</v>
      </c>
      <c r="G31" s="374">
        <f>PIERNA!JZ5</f>
        <v>0</v>
      </c>
      <c r="H31" s="561">
        <f>PIERNA!KA5</f>
        <v>0</v>
      </c>
      <c r="I31" s="618">
        <f>PIERNA!I31</f>
        <v>0</v>
      </c>
      <c r="J31" s="651"/>
      <c r="K31" s="669"/>
      <c r="L31" s="677"/>
      <c r="M31" s="669"/>
      <c r="N31" s="678"/>
      <c r="O31" s="679"/>
      <c r="P31" s="498"/>
      <c r="Q31" s="498"/>
      <c r="R31" s="680"/>
      <c r="S31" s="65">
        <f t="shared" si="0"/>
        <v>0</v>
      </c>
      <c r="T31" s="65" t="e">
        <f t="shared" si="1"/>
        <v>#DIV/0!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3">
        <f>PIERNA!KE5</f>
        <v>0</v>
      </c>
      <c r="C32" s="936">
        <f>PIERNA!KF5</f>
        <v>0</v>
      </c>
      <c r="D32" s="1027">
        <f>PIERNA!KG5</f>
        <v>0</v>
      </c>
      <c r="E32" s="1028">
        <f>PIERNA!KH5</f>
        <v>0</v>
      </c>
      <c r="F32" s="1072">
        <f>PIERNA!KI5</f>
        <v>0</v>
      </c>
      <c r="G32" s="374">
        <f>PIERNA!KJ5</f>
        <v>0</v>
      </c>
      <c r="H32" s="561">
        <f>PIERNA!H32</f>
        <v>0</v>
      </c>
      <c r="I32" s="618">
        <f>PIERNA!I32</f>
        <v>0</v>
      </c>
      <c r="J32" s="1042"/>
      <c r="K32" s="669"/>
      <c r="L32" s="677"/>
      <c r="M32" s="669"/>
      <c r="N32" s="678"/>
      <c r="O32" s="679"/>
      <c r="P32" s="498"/>
      <c r="Q32" s="498"/>
      <c r="R32" s="680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0">
        <f>PIERNA!KO5</f>
        <v>0</v>
      </c>
      <c r="C33" s="936">
        <f>PIERNA!KP5</f>
        <v>0</v>
      </c>
      <c r="D33" s="1027">
        <f>PIERNA!KQ5</f>
        <v>0</v>
      </c>
      <c r="E33" s="1028">
        <f>PIERNA!KR5</f>
        <v>0</v>
      </c>
      <c r="F33" s="1074">
        <f>PIERNA!KS5</f>
        <v>0</v>
      </c>
      <c r="G33" s="563">
        <f>PIERNA!KT5</f>
        <v>0</v>
      </c>
      <c r="H33" s="561">
        <f>PIERNA!KU5</f>
        <v>0</v>
      </c>
      <c r="I33" s="619">
        <f>PIERNA!I33</f>
        <v>0</v>
      </c>
      <c r="J33" s="651"/>
      <c r="K33" s="372"/>
      <c r="L33" s="677"/>
      <c r="M33" s="669"/>
      <c r="N33" s="678"/>
      <c r="O33" s="679"/>
      <c r="P33" s="498"/>
      <c r="Q33" s="498"/>
      <c r="R33" s="680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3">
        <f>PIERNA!B34</f>
        <v>0</v>
      </c>
      <c r="C34" s="938">
        <f>PIERNA!C34</f>
        <v>0</v>
      </c>
      <c r="D34" s="1027">
        <f>PIERNA!D34</f>
        <v>0</v>
      </c>
      <c r="E34" s="1028">
        <f>PIERNA!E34</f>
        <v>0</v>
      </c>
      <c r="F34" s="1074">
        <f>PIERNA!F34</f>
        <v>0</v>
      </c>
      <c r="G34" s="563">
        <f>PIERNA!G34</f>
        <v>0</v>
      </c>
      <c r="H34" s="561">
        <f>PIERNA!H34</f>
        <v>0</v>
      </c>
      <c r="I34" s="618">
        <f>PIERNA!I34</f>
        <v>0</v>
      </c>
      <c r="J34" s="651"/>
      <c r="K34" s="669"/>
      <c r="L34" s="677"/>
      <c r="M34" s="669"/>
      <c r="N34" s="678"/>
      <c r="O34" s="681"/>
      <c r="P34" s="498"/>
      <c r="Q34" s="499"/>
      <c r="R34" s="682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3">
        <f>PIERNA!B35</f>
        <v>0</v>
      </c>
      <c r="C35" s="368">
        <f>PIERNA!C35</f>
        <v>0</v>
      </c>
      <c r="D35" s="558">
        <f>PIERNA!D35</f>
        <v>0</v>
      </c>
      <c r="E35" s="560">
        <f>PIERNA!E35</f>
        <v>0</v>
      </c>
      <c r="F35" s="562">
        <f>PIERNA!F35</f>
        <v>0</v>
      </c>
      <c r="G35" s="564">
        <f>PIERNA!G35</f>
        <v>0</v>
      </c>
      <c r="H35" s="561">
        <f>PIERNA!H35</f>
        <v>0</v>
      </c>
      <c r="I35" s="618">
        <f>PIERNA!I35</f>
        <v>0</v>
      </c>
      <c r="J35" s="651"/>
      <c r="K35" s="669"/>
      <c r="L35" s="677"/>
      <c r="M35" s="669"/>
      <c r="N35" s="678"/>
      <c r="O35" s="681"/>
      <c r="P35" s="498"/>
      <c r="Q35" s="372"/>
      <c r="R35" s="680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3">
        <f>PIERNA!B36</f>
        <v>0</v>
      </c>
      <c r="C36" s="368">
        <f>PIERNA!C36</f>
        <v>0</v>
      </c>
      <c r="D36" s="558">
        <f>PIERNA!D36</f>
        <v>0</v>
      </c>
      <c r="E36" s="560">
        <f>PIERNA!E36</f>
        <v>0</v>
      </c>
      <c r="F36" s="562">
        <f>PIERNA!F36</f>
        <v>0</v>
      </c>
      <c r="G36" s="564">
        <f>PIERNA!G36</f>
        <v>0</v>
      </c>
      <c r="H36" s="561">
        <f>PIERNA!H36</f>
        <v>0</v>
      </c>
      <c r="I36" s="618">
        <f>PIERNA!I36</f>
        <v>0</v>
      </c>
      <c r="J36" s="651"/>
      <c r="K36" s="669"/>
      <c r="L36" s="677"/>
      <c r="M36" s="669"/>
      <c r="N36" s="683"/>
      <c r="O36" s="681"/>
      <c r="P36" s="498"/>
      <c r="Q36" s="372"/>
      <c r="R36" s="67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3">
        <f>PIERNA!B37</f>
        <v>0</v>
      </c>
      <c r="C37" s="368">
        <f>PIERNA!C37</f>
        <v>0</v>
      </c>
      <c r="D37" s="552">
        <f>PIERNA!D37</f>
        <v>0</v>
      </c>
      <c r="E37" s="553">
        <f>PIERNA!E37</f>
        <v>0</v>
      </c>
      <c r="F37" s="554">
        <f>PIERNA!F37</f>
        <v>0</v>
      </c>
      <c r="G37" s="367">
        <f>PIERNA!G37</f>
        <v>0</v>
      </c>
      <c r="H37" s="395">
        <f>PIERNA!H37</f>
        <v>0</v>
      </c>
      <c r="I37" s="618">
        <f>PIERNA!I37</f>
        <v>0</v>
      </c>
      <c r="J37" s="651"/>
      <c r="K37" s="669"/>
      <c r="L37" s="677"/>
      <c r="M37" s="669"/>
      <c r="N37" s="678"/>
      <c r="O37" s="685"/>
      <c r="P37" s="498"/>
      <c r="Q37" s="498"/>
      <c r="R37" s="678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3">
        <f>PIERNA!B38</f>
        <v>0</v>
      </c>
      <c r="C38" s="368">
        <f>PIERNA!C38</f>
        <v>0</v>
      </c>
      <c r="D38" s="426">
        <f>PIERNA!D38</f>
        <v>0</v>
      </c>
      <c r="E38" s="553">
        <f>PIERNA!E38</f>
        <v>0</v>
      </c>
      <c r="F38" s="565">
        <f>PIERNA!F38</f>
        <v>0</v>
      </c>
      <c r="G38" s="367">
        <f>PIERNA!G38</f>
        <v>0</v>
      </c>
      <c r="H38" s="394">
        <f>PIERNA!H38</f>
        <v>0</v>
      </c>
      <c r="I38" s="618">
        <f>PIERNA!I38</f>
        <v>0</v>
      </c>
      <c r="J38" s="651"/>
      <c r="K38" s="669"/>
      <c r="L38" s="691"/>
      <c r="M38" s="669"/>
      <c r="N38" s="678"/>
      <c r="O38" s="685"/>
      <c r="P38" s="498"/>
      <c r="Q38" s="498"/>
      <c r="R38" s="680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51"/>
      <c r="K39" s="372"/>
      <c r="L39" s="691"/>
      <c r="M39" s="669"/>
      <c r="N39" s="678"/>
      <c r="O39" s="679"/>
      <c r="P39" s="498"/>
      <c r="Q39" s="498"/>
      <c r="R39" s="680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51"/>
      <c r="K40" s="669"/>
      <c r="L40" s="677"/>
      <c r="M40" s="669"/>
      <c r="N40" s="678"/>
      <c r="O40" s="679"/>
      <c r="P40" s="498"/>
      <c r="Q40" s="498"/>
      <c r="R40" s="680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51"/>
      <c r="K41" s="372"/>
      <c r="L41" s="677"/>
      <c r="M41" s="669"/>
      <c r="N41" s="678"/>
      <c r="O41" s="679"/>
      <c r="P41" s="498"/>
      <c r="Q41" s="498"/>
      <c r="R41" s="680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1">
        <f>PIERNA!C42</f>
        <v>0</v>
      </c>
      <c r="D42" s="163">
        <f>PIERNA!D42</f>
        <v>0</v>
      </c>
      <c r="E42" s="131">
        <f>PIERNA!E42</f>
        <v>0</v>
      </c>
      <c r="F42" s="429">
        <f>PIERNA!F42</f>
        <v>0</v>
      </c>
      <c r="G42" s="98">
        <f>PIERNA!G42</f>
        <v>0</v>
      </c>
      <c r="H42" s="359">
        <f>PIERNA!H42</f>
        <v>0</v>
      </c>
      <c r="I42" s="103">
        <f>PIERNA!I42</f>
        <v>0</v>
      </c>
      <c r="J42" s="651"/>
      <c r="K42" s="669"/>
      <c r="L42" s="677"/>
      <c r="M42" s="669"/>
      <c r="N42" s="678"/>
      <c r="O42" s="679"/>
      <c r="P42" s="498"/>
      <c r="Q42" s="498"/>
      <c r="R42" s="680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8">
        <f>PIERNA!D43</f>
        <v>0</v>
      </c>
      <c r="E43" s="131">
        <f>PIERNA!E43</f>
        <v>0</v>
      </c>
      <c r="F43" s="429">
        <f>PIERNA!F43</f>
        <v>0</v>
      </c>
      <c r="G43" s="98">
        <f>PIERNA!G43</f>
        <v>0</v>
      </c>
      <c r="H43" s="359">
        <f>PIERNA!H43</f>
        <v>0</v>
      </c>
      <c r="I43" s="103">
        <f>PIERNA!I43</f>
        <v>0</v>
      </c>
      <c r="J43" s="651"/>
      <c r="K43" s="669"/>
      <c r="L43" s="677"/>
      <c r="M43" s="669"/>
      <c r="N43" s="678"/>
      <c r="O43" s="679"/>
      <c r="P43" s="498"/>
      <c r="Q43" s="498"/>
      <c r="R43" s="680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29">
        <f>PIERNA!F44</f>
        <v>0</v>
      </c>
      <c r="G44" s="98">
        <f>PIERNA!G44</f>
        <v>0</v>
      </c>
      <c r="H44" s="359">
        <f>PIERNA!H44</f>
        <v>0</v>
      </c>
      <c r="I44" s="103">
        <f>PIERNA!I44</f>
        <v>0</v>
      </c>
      <c r="J44" s="651"/>
      <c r="K44" s="669"/>
      <c r="L44" s="677"/>
      <c r="M44" s="669"/>
      <c r="N44" s="683"/>
      <c r="O44" s="685"/>
      <c r="P44" s="498"/>
      <c r="Q44" s="372"/>
      <c r="R44" s="680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29">
        <f>PIERNA!F45</f>
        <v>0</v>
      </c>
      <c r="G45" s="98">
        <f>PIERNA!G45</f>
        <v>0</v>
      </c>
      <c r="H45" s="359">
        <f>PIERNA!H45</f>
        <v>0</v>
      </c>
      <c r="I45" s="103">
        <f>PIERNA!I45</f>
        <v>0</v>
      </c>
      <c r="J45" s="651"/>
      <c r="K45" s="669"/>
      <c r="L45" s="677"/>
      <c r="M45" s="669"/>
      <c r="N45" s="683"/>
      <c r="O45" s="685"/>
      <c r="P45" s="498"/>
      <c r="Q45" s="372"/>
      <c r="R45" s="680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29">
        <f>PIERNA!F46</f>
        <v>0</v>
      </c>
      <c r="G46" s="98">
        <f>PIERNA!G46</f>
        <v>0</v>
      </c>
      <c r="H46" s="359">
        <f>PIERNA!H46</f>
        <v>0</v>
      </c>
      <c r="I46" s="103">
        <f>PIERNA!I46</f>
        <v>0</v>
      </c>
      <c r="J46" s="651"/>
      <c r="K46" s="669"/>
      <c r="L46" s="677"/>
      <c r="M46" s="669"/>
      <c r="N46" s="683"/>
      <c r="O46" s="685"/>
      <c r="P46" s="498"/>
      <c r="Q46" s="372"/>
      <c r="R46" s="680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29">
        <f>PIERNA!F47</f>
        <v>0</v>
      </c>
      <c r="G47" s="98">
        <f>PIERNA!G47</f>
        <v>0</v>
      </c>
      <c r="H47" s="359">
        <f>PIERNA!H47</f>
        <v>0</v>
      </c>
      <c r="I47" s="103">
        <f>PIERNA!I47</f>
        <v>0</v>
      </c>
      <c r="J47" s="651"/>
      <c r="K47" s="669"/>
      <c r="L47" s="677"/>
      <c r="M47" s="851"/>
      <c r="N47" s="683"/>
      <c r="O47" s="687"/>
      <c r="P47" s="498"/>
      <c r="Q47" s="372"/>
      <c r="R47" s="680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29">
        <f>PIERNA!F48</f>
        <v>0</v>
      </c>
      <c r="G48" s="98">
        <f>PIERNA!G48</f>
        <v>0</v>
      </c>
      <c r="H48" s="359">
        <f>PIERNA!H48</f>
        <v>0</v>
      </c>
      <c r="I48" s="103">
        <f>PIERNA!I48</f>
        <v>0</v>
      </c>
      <c r="J48" s="651"/>
      <c r="K48" s="669"/>
      <c r="L48" s="677"/>
      <c r="M48" s="852"/>
      <c r="N48" s="683"/>
      <c r="O48" s="685"/>
      <c r="P48" s="498"/>
      <c r="Q48" s="372"/>
      <c r="R48" s="680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29">
        <f>PIERNA!F49</f>
        <v>0</v>
      </c>
      <c r="G49" s="98">
        <f>PIERNA!G49</f>
        <v>0</v>
      </c>
      <c r="H49" s="359">
        <f>PIERNA!H49</f>
        <v>0</v>
      </c>
      <c r="I49" s="103">
        <f>PIERNA!I49</f>
        <v>0</v>
      </c>
      <c r="J49" s="651"/>
      <c r="K49" s="669"/>
      <c r="L49" s="677"/>
      <c r="M49" s="852"/>
      <c r="N49" s="683"/>
      <c r="O49" s="685"/>
      <c r="P49" s="498"/>
      <c r="Q49" s="372"/>
      <c r="R49" s="680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29">
        <f>PIERNA!F50</f>
        <v>0</v>
      </c>
      <c r="G50" s="98">
        <f>PIERNA!G50</f>
        <v>0</v>
      </c>
      <c r="H50" s="359">
        <f>PIERNA!H50</f>
        <v>0</v>
      </c>
      <c r="I50" s="103">
        <f>PIERNA!I50</f>
        <v>0</v>
      </c>
      <c r="J50" s="651"/>
      <c r="K50" s="669"/>
      <c r="L50" s="677"/>
      <c r="M50" s="852"/>
      <c r="N50" s="683"/>
      <c r="O50" s="685"/>
      <c r="P50" s="498"/>
      <c r="Q50" s="372"/>
      <c r="R50" s="680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29">
        <f>PIERNA!F51</f>
        <v>0</v>
      </c>
      <c r="G51" s="98">
        <f>PIERNA!G51</f>
        <v>0</v>
      </c>
      <c r="H51" s="359">
        <f>PIERNA!H51</f>
        <v>0</v>
      </c>
      <c r="I51" s="103">
        <f>PIERNA!I51</f>
        <v>0</v>
      </c>
      <c r="J51" s="651"/>
      <c r="K51" s="669"/>
      <c r="L51" s="677"/>
      <c r="M51" s="852"/>
      <c r="N51" s="683"/>
      <c r="O51" s="685"/>
      <c r="P51" s="947"/>
      <c r="Q51" s="372"/>
      <c r="R51" s="680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29">
        <f>PIERNA!F52</f>
        <v>0</v>
      </c>
      <c r="G52" s="98">
        <f>PIERNA!G52</f>
        <v>0</v>
      </c>
      <c r="H52" s="359">
        <f>PIERNA!H52</f>
        <v>0</v>
      </c>
      <c r="I52" s="103">
        <f>PIERNA!I52</f>
        <v>0</v>
      </c>
      <c r="J52" s="651"/>
      <c r="K52" s="669"/>
      <c r="L52" s="677"/>
      <c r="M52" s="852"/>
      <c r="N52" s="683"/>
      <c r="O52" s="685"/>
      <c r="P52" s="498"/>
      <c r="Q52" s="372"/>
      <c r="R52" s="853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29">
        <f>PIERNA!SL5</f>
        <v>0</v>
      </c>
      <c r="G53" s="98">
        <f>PIERNA!SM5</f>
        <v>0</v>
      </c>
      <c r="H53" s="359">
        <f>PIERNA!SN5</f>
        <v>0</v>
      </c>
      <c r="I53" s="103">
        <f>PIERNA!I53</f>
        <v>0</v>
      </c>
      <c r="J53" s="651"/>
      <c r="K53" s="669"/>
      <c r="L53" s="677"/>
      <c r="M53" s="852"/>
      <c r="N53" s="683"/>
      <c r="O53" s="685"/>
      <c r="P53" s="498"/>
      <c r="Q53" s="372"/>
      <c r="R53" s="853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29">
        <f>PIERNA!F53</f>
        <v>0</v>
      </c>
      <c r="G54" s="98">
        <f>PIERNA!G53</f>
        <v>0</v>
      </c>
      <c r="H54" s="359">
        <f>PIERNA!H53</f>
        <v>0</v>
      </c>
      <c r="I54" s="103">
        <f>PIERNA!I54</f>
        <v>0</v>
      </c>
      <c r="J54" s="651"/>
      <c r="K54" s="669"/>
      <c r="L54" s="677"/>
      <c r="M54" s="852"/>
      <c r="N54" s="683"/>
      <c r="O54" s="685"/>
      <c r="P54" s="498"/>
      <c r="Q54" s="372"/>
      <c r="R54" s="853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0">
        <f>PIERNA!TD5</f>
        <v>0</v>
      </c>
      <c r="E55" s="131">
        <f>PIERNA!TE5</f>
        <v>0</v>
      </c>
      <c r="F55" s="432">
        <f>PIERNA!TF5</f>
        <v>0</v>
      </c>
      <c r="G55" s="98">
        <f>PIERNA!TG5</f>
        <v>0</v>
      </c>
      <c r="H55" s="359">
        <f>PIERNA!TH5</f>
        <v>0</v>
      </c>
      <c r="I55" s="103">
        <f>PIERNA!I55</f>
        <v>0</v>
      </c>
      <c r="J55" s="651"/>
      <c r="K55" s="669"/>
      <c r="L55" s="677"/>
      <c r="M55" s="852"/>
      <c r="N55" s="683"/>
      <c r="O55" s="685"/>
      <c r="P55" s="498"/>
      <c r="Q55" s="372"/>
      <c r="R55" s="853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29">
        <f>PIERNA!TP5</f>
        <v>0</v>
      </c>
      <c r="G56" s="98">
        <f>PIERNA!TQ5</f>
        <v>0</v>
      </c>
      <c r="H56" s="359">
        <f>PIERNA!TR5</f>
        <v>0</v>
      </c>
      <c r="I56" s="103">
        <f>PIERNA!I56</f>
        <v>0</v>
      </c>
      <c r="J56" s="651"/>
      <c r="K56" s="669"/>
      <c r="L56" s="677"/>
      <c r="M56" s="852"/>
      <c r="N56" s="683"/>
      <c r="O56" s="685"/>
      <c r="P56" s="498"/>
      <c r="Q56" s="372"/>
      <c r="R56" s="853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29">
        <f>PIERNA!F57</f>
        <v>0</v>
      </c>
      <c r="G57" s="160">
        <f>PIERNA!G57</f>
        <v>0</v>
      </c>
      <c r="H57" s="359">
        <f>PIERNA!H57</f>
        <v>0</v>
      </c>
      <c r="I57" s="103">
        <f>PIERNA!I57</f>
        <v>0</v>
      </c>
      <c r="J57" s="651"/>
      <c r="K57" s="669"/>
      <c r="L57" s="677"/>
      <c r="M57" s="852"/>
      <c r="N57" s="683"/>
      <c r="O57" s="685"/>
      <c r="P57" s="498"/>
      <c r="Q57" s="372"/>
      <c r="R57" s="853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29">
        <f>PIERNA!F58</f>
        <v>0</v>
      </c>
      <c r="G58" s="98">
        <f>PIERNA!G58</f>
        <v>0</v>
      </c>
      <c r="H58" s="359">
        <f>PIERNA!H58</f>
        <v>0</v>
      </c>
      <c r="I58" s="103">
        <f>PIERNA!I58</f>
        <v>0</v>
      </c>
      <c r="J58" s="651"/>
      <c r="K58" s="669"/>
      <c r="L58" s="677"/>
      <c r="M58" s="852"/>
      <c r="N58" s="683"/>
      <c r="O58" s="685"/>
      <c r="P58" s="498"/>
      <c r="Q58" s="372"/>
      <c r="R58" s="853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29">
        <f>PIERNA!F59</f>
        <v>0</v>
      </c>
      <c r="G59" s="98">
        <f>PIERNA!G59</f>
        <v>0</v>
      </c>
      <c r="H59" s="359">
        <f>PIERNA!H59</f>
        <v>0</v>
      </c>
      <c r="I59" s="103">
        <f>PIERNA!I59</f>
        <v>0</v>
      </c>
      <c r="J59" s="651"/>
      <c r="K59" s="669"/>
      <c r="L59" s="677"/>
      <c r="M59" s="852"/>
      <c r="N59" s="683"/>
      <c r="O59" s="685"/>
      <c r="P59" s="498"/>
      <c r="Q59" s="372"/>
      <c r="R59" s="853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29">
        <f>PIERNA!F60</f>
        <v>0</v>
      </c>
      <c r="G60" s="98">
        <f>PIERNA!G60</f>
        <v>0</v>
      </c>
      <c r="H60" s="359">
        <f>PIERNA!H60</f>
        <v>0</v>
      </c>
      <c r="I60" s="103">
        <f>PIERNA!I60</f>
        <v>0</v>
      </c>
      <c r="J60" s="651"/>
      <c r="K60" s="928"/>
      <c r="L60" s="791"/>
      <c r="M60" s="852"/>
      <c r="N60" s="683"/>
      <c r="O60" s="685"/>
      <c r="P60" s="498"/>
      <c r="Q60" s="372"/>
      <c r="R60" s="853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29">
        <f>PIERNA!F61</f>
        <v>0</v>
      </c>
      <c r="G61" s="98">
        <f>PIERNA!G61</f>
        <v>0</v>
      </c>
      <c r="H61" s="359">
        <f>PIERNA!H61</f>
        <v>0</v>
      </c>
      <c r="I61" s="103">
        <f>PIERNA!I61</f>
        <v>0</v>
      </c>
      <c r="J61" s="651"/>
      <c r="K61" s="669"/>
      <c r="L61" s="677"/>
      <c r="M61" s="852"/>
      <c r="N61" s="683"/>
      <c r="O61" s="685"/>
      <c r="P61" s="498"/>
      <c r="Q61" s="372"/>
      <c r="R61" s="853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29">
        <f>PIERNA!F62</f>
        <v>0</v>
      </c>
      <c r="G62" s="158">
        <f>PIERNA!G62</f>
        <v>0</v>
      </c>
      <c r="H62" s="359">
        <f>PIERNA!H62</f>
        <v>0</v>
      </c>
      <c r="I62" s="103">
        <f>PIERNA!I62</f>
        <v>0</v>
      </c>
      <c r="J62" s="651"/>
      <c r="K62" s="669"/>
      <c r="L62" s="677"/>
      <c r="M62" s="852"/>
      <c r="N62" s="683"/>
      <c r="O62" s="685"/>
      <c r="P62" s="498"/>
      <c r="Q62" s="372"/>
      <c r="R62" s="853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29">
        <f>PIERNA!F63</f>
        <v>0</v>
      </c>
      <c r="G63" s="158">
        <f>PIERNA!G63</f>
        <v>0</v>
      </c>
      <c r="H63" s="359">
        <f>PIERNA!H63</f>
        <v>0</v>
      </c>
      <c r="I63" s="103">
        <f>PIERNA!I63</f>
        <v>0</v>
      </c>
      <c r="J63" s="651"/>
      <c r="K63" s="669"/>
      <c r="L63" s="677"/>
      <c r="M63" s="852"/>
      <c r="N63" s="683"/>
      <c r="O63" s="685"/>
      <c r="P63" s="498"/>
      <c r="Q63" s="372"/>
      <c r="R63" s="853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29">
        <f>PIERNA!F64</f>
        <v>0</v>
      </c>
      <c r="G64" s="158">
        <f>PIERNA!G64</f>
        <v>0</v>
      </c>
      <c r="H64" s="359">
        <f>PIERNA!H64</f>
        <v>0</v>
      </c>
      <c r="I64" s="103">
        <f>PIERNA!I64</f>
        <v>0</v>
      </c>
      <c r="J64" s="651"/>
      <c r="K64" s="669"/>
      <c r="L64" s="677"/>
      <c r="M64" s="852"/>
      <c r="N64" s="683"/>
      <c r="O64" s="685"/>
      <c r="P64" s="498"/>
      <c r="Q64" s="372"/>
      <c r="R64" s="853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29">
        <f>PIERNA!F65</f>
        <v>0</v>
      </c>
      <c r="G65" s="158">
        <f>PIERNA!G65</f>
        <v>0</v>
      </c>
      <c r="H65" s="359">
        <f>PIERNA!H65</f>
        <v>0</v>
      </c>
      <c r="I65" s="103">
        <f>PIERNA!I65</f>
        <v>0</v>
      </c>
      <c r="J65" s="651"/>
      <c r="K65" s="669"/>
      <c r="L65" s="677"/>
      <c r="M65" s="852"/>
      <c r="N65" s="683"/>
      <c r="O65" s="685"/>
      <c r="P65" s="498"/>
      <c r="Q65" s="372"/>
      <c r="R65" s="853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29">
        <f>PIERNA!F61</f>
        <v>0</v>
      </c>
      <c r="G66" s="158">
        <f>PIERNA!G61</f>
        <v>0</v>
      </c>
      <c r="H66" s="359">
        <f>PIERNA!H61</f>
        <v>0</v>
      </c>
      <c r="I66" s="103">
        <f>PIERNA!I66</f>
        <v>0</v>
      </c>
      <c r="J66" s="651"/>
      <c r="K66" s="669"/>
      <c r="L66" s="677"/>
      <c r="M66" s="852"/>
      <c r="N66" s="683"/>
      <c r="O66" s="685"/>
      <c r="P66" s="498"/>
      <c r="Q66" s="372"/>
      <c r="R66" s="853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29">
        <f>PIERNA!F62</f>
        <v>0</v>
      </c>
      <c r="G67" s="158">
        <f>PIERNA!G62</f>
        <v>0</v>
      </c>
      <c r="H67" s="359">
        <f>PIERNA!H62</f>
        <v>0</v>
      </c>
      <c r="I67" s="103">
        <f>PIERNA!I67</f>
        <v>0</v>
      </c>
      <c r="J67" s="651"/>
      <c r="K67" s="669"/>
      <c r="L67" s="677"/>
      <c r="M67" s="852"/>
      <c r="N67" s="683"/>
      <c r="O67" s="685"/>
      <c r="P67" s="498"/>
      <c r="Q67" s="372"/>
      <c r="R67" s="853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29">
        <f>PIERNA!F63</f>
        <v>0</v>
      </c>
      <c r="G68" s="158">
        <f>PIERNA!G63</f>
        <v>0</v>
      </c>
      <c r="H68" s="359">
        <f>PIERNA!H63</f>
        <v>0</v>
      </c>
      <c r="I68" s="103">
        <f>PIERNA!I68</f>
        <v>0</v>
      </c>
      <c r="J68" s="651"/>
      <c r="K68" s="669"/>
      <c r="L68" s="677"/>
      <c r="M68" s="852"/>
      <c r="N68" s="683"/>
      <c r="O68" s="685"/>
      <c r="P68" s="498"/>
      <c r="Q68" s="372"/>
      <c r="R68" s="853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29">
        <f>PIERNA!F64</f>
        <v>0</v>
      </c>
      <c r="G69" s="158">
        <f>PIERNA!G64</f>
        <v>0</v>
      </c>
      <c r="H69" s="359">
        <f>PIERNA!H64</f>
        <v>0</v>
      </c>
      <c r="I69" s="103">
        <f>PIERNA!I69</f>
        <v>0</v>
      </c>
      <c r="J69" s="651"/>
      <c r="K69" s="669"/>
      <c r="L69" s="677"/>
      <c r="M69" s="852"/>
      <c r="N69" s="683"/>
      <c r="O69" s="685"/>
      <c r="P69" s="498"/>
      <c r="Q69" s="372"/>
      <c r="R69" s="853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29">
        <f>PIERNA!F65</f>
        <v>0</v>
      </c>
      <c r="G70" s="158">
        <f>PIERNA!G65</f>
        <v>0</v>
      </c>
      <c r="H70" s="359">
        <f>PIERNA!H65</f>
        <v>0</v>
      </c>
      <c r="I70" s="103">
        <f>PIERNA!I70</f>
        <v>0</v>
      </c>
      <c r="J70" s="788"/>
      <c r="K70" s="669"/>
      <c r="L70" s="677"/>
      <c r="M70" s="852"/>
      <c r="N70" s="683"/>
      <c r="O70" s="685"/>
      <c r="P70" s="498"/>
      <c r="Q70" s="372"/>
      <c r="R70" s="853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29">
        <f>PIERNA!F66</f>
        <v>0</v>
      </c>
      <c r="G71" s="158">
        <f>PIERNA!G66</f>
        <v>0</v>
      </c>
      <c r="H71" s="359">
        <f>PIERNA!H66</f>
        <v>0</v>
      </c>
      <c r="I71" s="103">
        <f>PIERNA!I71</f>
        <v>0</v>
      </c>
      <c r="J71" s="788"/>
      <c r="K71" s="669"/>
      <c r="L71" s="677"/>
      <c r="M71" s="852"/>
      <c r="N71" s="683"/>
      <c r="O71" s="685"/>
      <c r="P71" s="498"/>
      <c r="Q71" s="372"/>
      <c r="R71" s="853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29">
        <f>PIERNA!F67</f>
        <v>0</v>
      </c>
      <c r="G72" s="158">
        <f>PIERNA!G67</f>
        <v>0</v>
      </c>
      <c r="H72" s="359">
        <f>PIERNA!H67</f>
        <v>0</v>
      </c>
      <c r="I72" s="103">
        <f>PIERNA!I72</f>
        <v>0</v>
      </c>
      <c r="J72" s="788"/>
      <c r="K72" s="669"/>
      <c r="L72" s="677"/>
      <c r="M72" s="852"/>
      <c r="N72" s="683"/>
      <c r="O72" s="685"/>
      <c r="P72" s="498"/>
      <c r="Q72" s="372"/>
      <c r="R72" s="853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29">
        <f>PIERNA!F68</f>
        <v>0</v>
      </c>
      <c r="G73" s="158">
        <f>PIERNA!G68</f>
        <v>0</v>
      </c>
      <c r="H73" s="359">
        <f>PIERNA!H68</f>
        <v>0</v>
      </c>
      <c r="I73" s="103">
        <f>PIERNA!I73</f>
        <v>0</v>
      </c>
      <c r="J73" s="788"/>
      <c r="K73" s="669"/>
      <c r="L73" s="677"/>
      <c r="M73" s="852"/>
      <c r="N73" s="683"/>
      <c r="O73" s="685"/>
      <c r="P73" s="498"/>
      <c r="Q73" s="372"/>
      <c r="R73" s="853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29">
        <f>PIERNA!F69</f>
        <v>0</v>
      </c>
      <c r="G74" s="158">
        <f>PIERNA!G69</f>
        <v>0</v>
      </c>
      <c r="H74" s="359">
        <f>PIERNA!H69</f>
        <v>0</v>
      </c>
      <c r="I74" s="103">
        <f>PIERNA!I74</f>
        <v>0</v>
      </c>
      <c r="J74" s="788"/>
      <c r="K74" s="669"/>
      <c r="L74" s="677"/>
      <c r="M74" s="852"/>
      <c r="N74" s="683"/>
      <c r="O74" s="685"/>
      <c r="P74" s="498"/>
      <c r="Q74" s="372"/>
      <c r="R74" s="853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29">
        <f>PIERNA!F70</f>
        <v>0</v>
      </c>
      <c r="G75" s="158">
        <f>PIERNA!G70</f>
        <v>0</v>
      </c>
      <c r="H75" s="359">
        <f>PIERNA!H70</f>
        <v>0</v>
      </c>
      <c r="I75" s="103">
        <f>PIERNA!I75</f>
        <v>0</v>
      </c>
      <c r="J75" s="788"/>
      <c r="K75" s="669"/>
      <c r="L75" s="677"/>
      <c r="M75" s="852"/>
      <c r="N75" s="683"/>
      <c r="O75" s="685"/>
      <c r="P75" s="498"/>
      <c r="Q75" s="372"/>
      <c r="R75" s="853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29">
        <f>PIERNA!F71</f>
        <v>0</v>
      </c>
      <c r="G76" s="158">
        <f>PIERNA!G71</f>
        <v>0</v>
      </c>
      <c r="H76" s="359">
        <f>PIERNA!H71</f>
        <v>0</v>
      </c>
      <c r="I76" s="103">
        <f>PIERNA!I76</f>
        <v>0</v>
      </c>
      <c r="J76" s="788"/>
      <c r="K76" s="669"/>
      <c r="L76" s="677"/>
      <c r="M76" s="852"/>
      <c r="N76" s="683"/>
      <c r="O76" s="685"/>
      <c r="P76" s="498"/>
      <c r="Q76" s="372"/>
      <c r="R76" s="853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29">
        <f>PIERNA!F72</f>
        <v>0</v>
      </c>
      <c r="G77" s="158">
        <f>PIERNA!G72</f>
        <v>0</v>
      </c>
      <c r="H77" s="359">
        <f>PIERNA!H72</f>
        <v>0</v>
      </c>
      <c r="I77" s="103">
        <f>PIERNA!I77</f>
        <v>0</v>
      </c>
      <c r="J77" s="788"/>
      <c r="K77" s="669"/>
      <c r="L77" s="677"/>
      <c r="M77" s="852"/>
      <c r="N77" s="683"/>
      <c r="O77" s="685"/>
      <c r="P77" s="498"/>
      <c r="Q77" s="372"/>
      <c r="R77" s="853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29">
        <f>PIERNA!F73</f>
        <v>0</v>
      </c>
      <c r="G78" s="158">
        <f>PIERNA!G73</f>
        <v>0</v>
      </c>
      <c r="H78" s="359">
        <f>PIERNA!H73</f>
        <v>0</v>
      </c>
      <c r="I78" s="103">
        <f>PIERNA!I78</f>
        <v>0</v>
      </c>
      <c r="J78" s="788"/>
      <c r="K78" s="669"/>
      <c r="L78" s="677"/>
      <c r="M78" s="852"/>
      <c r="N78" s="683"/>
      <c r="O78" s="685"/>
      <c r="P78" s="498"/>
      <c r="Q78" s="372"/>
      <c r="R78" s="853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29">
        <f>PIERNA!F74</f>
        <v>0</v>
      </c>
      <c r="G79" s="158">
        <f>PIERNA!G74</f>
        <v>0</v>
      </c>
      <c r="H79" s="359">
        <f>PIERNA!H74</f>
        <v>0</v>
      </c>
      <c r="I79" s="103">
        <f>PIERNA!I79</f>
        <v>0</v>
      </c>
      <c r="J79" s="788"/>
      <c r="K79" s="669"/>
      <c r="L79" s="677"/>
      <c r="M79" s="852"/>
      <c r="N79" s="683"/>
      <c r="O79" s="685"/>
      <c r="P79" s="498"/>
      <c r="Q79" s="372"/>
      <c r="R79" s="853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29">
        <f>PIERNA!F75</f>
        <v>0</v>
      </c>
      <c r="G80" s="158">
        <f>PIERNA!G75</f>
        <v>0</v>
      </c>
      <c r="H80" s="359">
        <f>PIERNA!H75</f>
        <v>0</v>
      </c>
      <c r="I80" s="103">
        <f>PIERNA!I80</f>
        <v>0</v>
      </c>
      <c r="J80" s="788"/>
      <c r="K80" s="669"/>
      <c r="L80" s="677"/>
      <c r="M80" s="852"/>
      <c r="N80" s="683"/>
      <c r="O80" s="685"/>
      <c r="P80" s="498"/>
      <c r="Q80" s="372"/>
      <c r="R80" s="853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29">
        <f>PIERNA!F76</f>
        <v>0</v>
      </c>
      <c r="G81" s="158">
        <f>PIERNA!G76</f>
        <v>0</v>
      </c>
      <c r="H81" s="359">
        <f>PIERNA!H76</f>
        <v>0</v>
      </c>
      <c r="I81" s="103">
        <f>PIERNA!I81</f>
        <v>0</v>
      </c>
      <c r="J81" s="788"/>
      <c r="K81" s="669"/>
      <c r="L81" s="677"/>
      <c r="M81" s="852"/>
      <c r="N81" s="683"/>
      <c r="O81" s="685"/>
      <c r="P81" s="498"/>
      <c r="Q81" s="372"/>
      <c r="R81" s="853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29">
        <f>PIERNA!F77</f>
        <v>0</v>
      </c>
      <c r="G82" s="158">
        <f>PIERNA!G77</f>
        <v>0</v>
      </c>
      <c r="H82" s="359">
        <f>PIERNA!H77</f>
        <v>0</v>
      </c>
      <c r="I82" s="103">
        <f>PIERNA!I82</f>
        <v>0</v>
      </c>
      <c r="J82" s="788"/>
      <c r="K82" s="669"/>
      <c r="L82" s="677"/>
      <c r="M82" s="852"/>
      <c r="N82" s="683"/>
      <c r="O82" s="685"/>
      <c r="P82" s="498"/>
      <c r="Q82" s="372"/>
      <c r="R82" s="853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29">
        <f>PIERNA!F78</f>
        <v>0</v>
      </c>
      <c r="G83" s="158">
        <f>PIERNA!G78</f>
        <v>0</v>
      </c>
      <c r="H83" s="359">
        <f>PIERNA!H78</f>
        <v>0</v>
      </c>
      <c r="I83" s="103">
        <f>PIERNA!I83</f>
        <v>0</v>
      </c>
      <c r="J83" s="788"/>
      <c r="K83" s="669"/>
      <c r="L83" s="677"/>
      <c r="M83" s="852"/>
      <c r="N83" s="683"/>
      <c r="O83" s="685"/>
      <c r="P83" s="498"/>
      <c r="Q83" s="372"/>
      <c r="R83" s="853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29">
        <f>PIERNA!F79</f>
        <v>0</v>
      </c>
      <c r="G84" s="158">
        <f>PIERNA!G79</f>
        <v>0</v>
      </c>
      <c r="H84" s="359">
        <f>PIERNA!H79</f>
        <v>0</v>
      </c>
      <c r="I84" s="103">
        <f>PIERNA!I84</f>
        <v>0</v>
      </c>
      <c r="J84" s="788"/>
      <c r="K84" s="669"/>
      <c r="L84" s="677"/>
      <c r="M84" s="852"/>
      <c r="N84" s="683"/>
      <c r="O84" s="685"/>
      <c r="P84" s="498"/>
      <c r="Q84" s="372"/>
      <c r="R84" s="853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29">
        <f>PIERNA!F80</f>
        <v>0</v>
      </c>
      <c r="G85" s="158">
        <f>PIERNA!G80</f>
        <v>0</v>
      </c>
      <c r="H85" s="359">
        <f>PIERNA!H80</f>
        <v>0</v>
      </c>
      <c r="I85" s="103">
        <f>PIERNA!I85</f>
        <v>0</v>
      </c>
      <c r="J85" s="788"/>
      <c r="K85" s="669"/>
      <c r="L85" s="677"/>
      <c r="M85" s="852"/>
      <c r="N85" s="683"/>
      <c r="O85" s="685"/>
      <c r="P85" s="498"/>
      <c r="Q85" s="372"/>
      <c r="R85" s="853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29">
        <f>PIERNA!F81</f>
        <v>0</v>
      </c>
      <c r="G86" s="158">
        <f>PIERNA!G81</f>
        <v>0</v>
      </c>
      <c r="H86" s="359">
        <f>PIERNA!H81</f>
        <v>0</v>
      </c>
      <c r="I86" s="103">
        <f>PIERNA!I86</f>
        <v>0</v>
      </c>
      <c r="J86" s="788"/>
      <c r="K86" s="669"/>
      <c r="L86" s="677"/>
      <c r="M86" s="852"/>
      <c r="N86" s="683"/>
      <c r="O86" s="685"/>
      <c r="P86" s="498"/>
      <c r="Q86" s="372"/>
      <c r="R86" s="853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29">
        <f>PIERNA!F82</f>
        <v>0</v>
      </c>
      <c r="G87" s="158">
        <f>PIERNA!G82</f>
        <v>0</v>
      </c>
      <c r="H87" s="359">
        <f>PIERNA!H82</f>
        <v>0</v>
      </c>
      <c r="I87" s="103">
        <f>PIERNA!I87</f>
        <v>0</v>
      </c>
      <c r="J87" s="788"/>
      <c r="K87" s="669"/>
      <c r="L87" s="677"/>
      <c r="M87" s="852"/>
      <c r="N87" s="683"/>
      <c r="O87" s="685"/>
      <c r="P87" s="498"/>
      <c r="Q87" s="372"/>
      <c r="R87" s="853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29">
        <f>PIERNA!F83</f>
        <v>0</v>
      </c>
      <c r="G88" s="158">
        <f>PIERNA!G83</f>
        <v>0</v>
      </c>
      <c r="H88" s="359">
        <f>PIERNA!H83</f>
        <v>0</v>
      </c>
      <c r="I88" s="103">
        <f>PIERNA!I88</f>
        <v>0</v>
      </c>
      <c r="J88" s="788"/>
      <c r="K88" s="669"/>
      <c r="L88" s="677"/>
      <c r="M88" s="852"/>
      <c r="N88" s="683"/>
      <c r="O88" s="685"/>
      <c r="P88" s="498"/>
      <c r="Q88" s="372"/>
      <c r="R88" s="853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29">
        <f>PIERNA!F84</f>
        <v>0</v>
      </c>
      <c r="G89" s="158">
        <f>PIERNA!G84</f>
        <v>0</v>
      </c>
      <c r="H89" s="359">
        <f>PIERNA!H84</f>
        <v>0</v>
      </c>
      <c r="I89" s="103">
        <f>PIERNA!I89</f>
        <v>0</v>
      </c>
      <c r="J89" s="788"/>
      <c r="K89" s="669"/>
      <c r="L89" s="677"/>
      <c r="M89" s="852"/>
      <c r="N89" s="683"/>
      <c r="O89" s="685"/>
      <c r="P89" s="498"/>
      <c r="Q89" s="372"/>
      <c r="R89" s="853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29">
        <f>PIERNA!F85</f>
        <v>0</v>
      </c>
      <c r="G90" s="158">
        <f>PIERNA!G85</f>
        <v>0</v>
      </c>
      <c r="H90" s="359">
        <f>PIERNA!H85</f>
        <v>0</v>
      </c>
      <c r="I90" s="103">
        <f>PIERNA!I90</f>
        <v>0</v>
      </c>
      <c r="J90" s="788"/>
      <c r="K90" s="669"/>
      <c r="L90" s="677"/>
      <c r="M90" s="852"/>
      <c r="N90" s="683"/>
      <c r="O90" s="685"/>
      <c r="P90" s="498"/>
      <c r="Q90" s="372"/>
      <c r="R90" s="853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29">
        <f>PIERNA!F86</f>
        <v>0</v>
      </c>
      <c r="G91" s="158">
        <f>PIERNA!G86</f>
        <v>0</v>
      </c>
      <c r="H91" s="359">
        <f>PIERNA!H86</f>
        <v>0</v>
      </c>
      <c r="I91" s="103">
        <f>PIERNA!I91</f>
        <v>0</v>
      </c>
      <c r="J91" s="788"/>
      <c r="K91" s="669"/>
      <c r="L91" s="677"/>
      <c r="M91" s="852"/>
      <c r="N91" s="683"/>
      <c r="O91" s="685"/>
      <c r="P91" s="498"/>
      <c r="Q91" s="372"/>
      <c r="R91" s="853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29">
        <f>PIERNA!F87</f>
        <v>0</v>
      </c>
      <c r="G92" s="158">
        <f>PIERNA!G87</f>
        <v>0</v>
      </c>
      <c r="H92" s="359">
        <f>PIERNA!H87</f>
        <v>0</v>
      </c>
      <c r="I92" s="103">
        <f>PIERNA!I92</f>
        <v>0</v>
      </c>
      <c r="J92" s="788"/>
      <c r="K92" s="669"/>
      <c r="L92" s="677"/>
      <c r="M92" s="852"/>
      <c r="N92" s="683"/>
      <c r="O92" s="685"/>
      <c r="P92" s="498"/>
      <c r="Q92" s="372"/>
      <c r="R92" s="853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29">
        <f>PIERNA!F88</f>
        <v>0</v>
      </c>
      <c r="G93" s="158">
        <f>PIERNA!G88</f>
        <v>0</v>
      </c>
      <c r="H93" s="359">
        <f>PIERNA!H88</f>
        <v>0</v>
      </c>
      <c r="I93" s="103">
        <f>PIERNA!I93</f>
        <v>0</v>
      </c>
      <c r="J93" s="788"/>
      <c r="K93" s="669"/>
      <c r="L93" s="677"/>
      <c r="M93" s="852"/>
      <c r="N93" s="683"/>
      <c r="O93" s="685"/>
      <c r="P93" s="498"/>
      <c r="Q93" s="372"/>
      <c r="R93" s="853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29"/>
      <c r="G94" s="158"/>
      <c r="H94" s="359"/>
      <c r="I94" s="103">
        <f>PIERNA!I94</f>
        <v>0</v>
      </c>
      <c r="J94" s="651"/>
      <c r="K94" s="929"/>
      <c r="L94" s="677"/>
      <c r="M94" s="852"/>
      <c r="N94" s="683"/>
      <c r="O94" s="685"/>
      <c r="P94" s="498"/>
      <c r="Q94" s="372"/>
      <c r="R94" s="853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29"/>
      <c r="G95" s="158"/>
      <c r="H95" s="359"/>
      <c r="I95" s="103">
        <f>PIERNA!I95</f>
        <v>0</v>
      </c>
      <c r="J95" s="788"/>
      <c r="K95" s="669"/>
      <c r="L95" s="677"/>
      <c r="M95" s="669"/>
      <c r="N95" s="683"/>
      <c r="O95" s="685"/>
      <c r="P95" s="498"/>
      <c r="Q95" s="372"/>
      <c r="R95" s="853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29"/>
      <c r="G96" s="158"/>
      <c r="H96" s="359"/>
      <c r="I96" s="103"/>
      <c r="J96" s="788"/>
      <c r="K96" s="669"/>
      <c r="L96" s="677"/>
      <c r="M96" s="669"/>
      <c r="N96" s="683"/>
      <c r="O96" s="685"/>
      <c r="P96" s="498"/>
      <c r="Q96" s="372"/>
      <c r="R96" s="853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29"/>
      <c r="G97" s="158"/>
      <c r="H97" s="359"/>
      <c r="I97" s="103"/>
      <c r="J97" s="788"/>
      <c r="K97" s="669"/>
      <c r="L97" s="677"/>
      <c r="M97" s="669"/>
      <c r="N97" s="683"/>
      <c r="O97" s="671"/>
      <c r="P97" s="497"/>
      <c r="Q97" s="497"/>
      <c r="R97" s="672"/>
      <c r="S97" s="65">
        <f t="shared" si="15"/>
        <v>0</v>
      </c>
      <c r="T97" s="167" t="e">
        <f t="shared" si="17"/>
        <v>#DIV/0!</v>
      </c>
    </row>
    <row r="98" spans="1:20" s="149" customFormat="1" ht="15.75" thickBot="1" x14ac:dyDescent="0.3">
      <c r="A98" s="98"/>
      <c r="B98" s="75"/>
      <c r="C98" s="145"/>
      <c r="D98" s="99"/>
      <c r="E98" s="131"/>
      <c r="F98" s="429"/>
      <c r="G98" s="158"/>
      <c r="H98" s="359"/>
      <c r="I98" s="103"/>
      <c r="J98" s="788"/>
      <c r="K98" s="669"/>
      <c r="L98" s="677"/>
      <c r="M98" s="669"/>
      <c r="N98" s="683"/>
      <c r="O98" s="1113"/>
      <c r="P98" s="497"/>
      <c r="Q98" s="497"/>
      <c r="R98" s="672"/>
      <c r="S98" s="65"/>
      <c r="T98" s="167"/>
    </row>
    <row r="99" spans="1:20" s="149" customFormat="1" ht="25.5" customHeight="1" x14ac:dyDescent="0.25">
      <c r="A99" s="98">
        <v>61</v>
      </c>
      <c r="B99" s="1141" t="s">
        <v>372</v>
      </c>
      <c r="C99" s="1110" t="s">
        <v>380</v>
      </c>
      <c r="D99" s="866"/>
      <c r="E99" s="1028">
        <v>44992</v>
      </c>
      <c r="F99" s="1072">
        <v>860</v>
      </c>
      <c r="G99" s="679">
        <v>43</v>
      </c>
      <c r="H99" s="1115">
        <v>860</v>
      </c>
      <c r="I99" s="915">
        <f t="shared" ref="I99:I102" si="18">H99-F99</f>
        <v>0</v>
      </c>
      <c r="J99" s="930"/>
      <c r="K99" s="669"/>
      <c r="L99" s="677"/>
      <c r="M99" s="669"/>
      <c r="N99" s="1111"/>
      <c r="O99" s="1143" t="s">
        <v>382</v>
      </c>
      <c r="P99" s="1112"/>
      <c r="Q99" s="689"/>
      <c r="R99" s="689"/>
      <c r="S99" s="65">
        <f t="shared" ref="S99" si="19">Q99+M99+K99</f>
        <v>0</v>
      </c>
      <c r="T99" s="167">
        <f t="shared" ref="T99" si="20">S99/H99</f>
        <v>0</v>
      </c>
    </row>
    <row r="100" spans="1:20" s="149" customFormat="1" ht="22.5" customHeight="1" thickBot="1" x14ac:dyDescent="0.3">
      <c r="A100" s="98">
        <v>62</v>
      </c>
      <c r="B100" s="1142"/>
      <c r="C100" s="1110" t="s">
        <v>381</v>
      </c>
      <c r="D100" s="866"/>
      <c r="E100" s="1028">
        <v>44992</v>
      </c>
      <c r="F100" s="1072">
        <v>1012.25</v>
      </c>
      <c r="G100" s="679">
        <v>84</v>
      </c>
      <c r="H100" s="1115">
        <v>1012.25</v>
      </c>
      <c r="I100" s="915">
        <f t="shared" si="18"/>
        <v>0</v>
      </c>
      <c r="J100" s="930"/>
      <c r="K100" s="669"/>
      <c r="L100" s="677"/>
      <c r="M100" s="669"/>
      <c r="N100" s="1111"/>
      <c r="O100" s="1144"/>
      <c r="P100" s="1112"/>
      <c r="Q100" s="689"/>
      <c r="R100" s="689"/>
      <c r="S100" s="65">
        <f t="shared" ref="S100:S102" si="21">Q100+M100+K100</f>
        <v>0</v>
      </c>
      <c r="T100" s="167">
        <f t="shared" ref="T100:T102" si="22">S100/H100</f>
        <v>0</v>
      </c>
    </row>
    <row r="101" spans="1:20" s="149" customFormat="1" ht="46.5" customHeight="1" thickBot="1" x14ac:dyDescent="0.35">
      <c r="A101" s="98">
        <v>62</v>
      </c>
      <c r="B101" s="1126" t="s">
        <v>383</v>
      </c>
      <c r="C101" s="938" t="s">
        <v>325</v>
      </c>
      <c r="D101" s="1043"/>
      <c r="E101" s="1116">
        <v>44993</v>
      </c>
      <c r="F101" s="1072">
        <v>5008.8100000000004</v>
      </c>
      <c r="G101" s="679">
        <v>187</v>
      </c>
      <c r="H101" s="1115">
        <v>5008.8100000000004</v>
      </c>
      <c r="I101" s="915">
        <f t="shared" si="18"/>
        <v>0</v>
      </c>
      <c r="J101" s="935"/>
      <c r="K101" s="669"/>
      <c r="L101" s="677"/>
      <c r="M101" s="669"/>
      <c r="N101" s="689"/>
      <c r="O101" s="1128">
        <v>19987</v>
      </c>
      <c r="P101" s="1130" t="s">
        <v>392</v>
      </c>
      <c r="Q101" s="1129">
        <v>270475.74</v>
      </c>
      <c r="R101" s="691" t="s">
        <v>391</v>
      </c>
      <c r="S101" s="65">
        <f t="shared" si="21"/>
        <v>270475.74</v>
      </c>
      <c r="T101" s="167">
        <f t="shared" si="22"/>
        <v>53.999999999999993</v>
      </c>
    </row>
    <row r="102" spans="1:20" s="149" customFormat="1" ht="23.25" customHeight="1" x14ac:dyDescent="0.25">
      <c r="A102" s="98">
        <v>63</v>
      </c>
      <c r="B102" s="1131" t="s">
        <v>159</v>
      </c>
      <c r="C102" s="1124" t="s">
        <v>384</v>
      </c>
      <c r="D102" s="928"/>
      <c r="E102" s="1117">
        <v>44993</v>
      </c>
      <c r="F102" s="1072">
        <f>1793.3+208.84</f>
        <v>2002.1399999999999</v>
      </c>
      <c r="G102" s="679">
        <v>441</v>
      </c>
      <c r="H102" s="1115">
        <v>2002.14</v>
      </c>
      <c r="I102" s="915">
        <f t="shared" si="18"/>
        <v>0</v>
      </c>
      <c r="J102" s="935"/>
      <c r="K102" s="669"/>
      <c r="L102" s="677"/>
      <c r="M102" s="669"/>
      <c r="N102" s="1111"/>
      <c r="O102" s="1133" t="s">
        <v>386</v>
      </c>
      <c r="P102" s="1112"/>
      <c r="Q102" s="689"/>
      <c r="R102" s="689"/>
      <c r="S102" s="65">
        <f t="shared" si="21"/>
        <v>0</v>
      </c>
      <c r="T102" s="167">
        <f t="shared" si="22"/>
        <v>0</v>
      </c>
    </row>
    <row r="103" spans="1:20" s="149" customFormat="1" ht="26.25" customHeight="1" thickBot="1" x14ac:dyDescent="0.3">
      <c r="A103" s="98">
        <v>64</v>
      </c>
      <c r="B103" s="1132"/>
      <c r="C103" s="1125" t="s">
        <v>385</v>
      </c>
      <c r="D103" s="928"/>
      <c r="E103" s="1117">
        <v>44993</v>
      </c>
      <c r="F103" s="1118">
        <v>150</v>
      </c>
      <c r="G103" s="1119">
        <v>15</v>
      </c>
      <c r="H103" s="1120">
        <v>150</v>
      </c>
      <c r="I103" s="915">
        <f>H103-F103</f>
        <v>0</v>
      </c>
      <c r="J103" s="788"/>
      <c r="K103" s="669"/>
      <c r="L103" s="677"/>
      <c r="M103" s="669"/>
      <c r="N103" s="1111"/>
      <c r="O103" s="1134"/>
      <c r="P103" s="1112"/>
      <c r="Q103" s="689"/>
      <c r="R103" s="689"/>
      <c r="S103" s="65">
        <f>Q103+M103+K103</f>
        <v>0</v>
      </c>
      <c r="T103" s="167">
        <f>S103/H103</f>
        <v>0</v>
      </c>
    </row>
    <row r="104" spans="1:20" s="149" customFormat="1" ht="21.75" customHeight="1" x14ac:dyDescent="0.25">
      <c r="A104" s="98">
        <v>65</v>
      </c>
      <c r="B104" s="1127" t="s">
        <v>389</v>
      </c>
      <c r="C104" s="1045" t="s">
        <v>390</v>
      </c>
      <c r="D104" s="928"/>
      <c r="E104" s="1117">
        <v>44988</v>
      </c>
      <c r="F104" s="1072" t="s">
        <v>41</v>
      </c>
      <c r="G104" s="679"/>
      <c r="H104" s="1115"/>
      <c r="I104" s="449" t="e">
        <f>H104-F104</f>
        <v>#VALUE!</v>
      </c>
      <c r="J104" s="788"/>
      <c r="K104" s="669"/>
      <c r="L104" s="677"/>
      <c r="M104" s="669"/>
      <c r="N104" s="689"/>
      <c r="O104" s="1114"/>
      <c r="P104" s="689"/>
      <c r="Q104" s="689"/>
      <c r="R104" s="689"/>
      <c r="S104" s="65">
        <f>Q104+M104+K104</f>
        <v>0</v>
      </c>
      <c r="T104" s="167" t="e">
        <f>S104/H104</f>
        <v>#DIV/0!</v>
      </c>
    </row>
    <row r="105" spans="1:20" s="149" customFormat="1" ht="24" customHeight="1" x14ac:dyDescent="0.25">
      <c r="A105" s="98">
        <v>66</v>
      </c>
      <c r="B105" s="1044"/>
      <c r="C105" s="1045"/>
      <c r="D105" s="928"/>
      <c r="E105" s="1117"/>
      <c r="F105" s="1072"/>
      <c r="G105" s="679"/>
      <c r="H105" s="1115"/>
      <c r="I105" s="449">
        <f t="shared" ref="I105:I107" si="23">H105-F105</f>
        <v>0</v>
      </c>
      <c r="J105" s="788"/>
      <c r="K105" s="669"/>
      <c r="L105" s="677"/>
      <c r="M105" s="669"/>
      <c r="N105" s="689"/>
      <c r="O105" s="689"/>
      <c r="P105" s="689"/>
      <c r="Q105" s="689"/>
      <c r="R105" s="689"/>
      <c r="S105" s="65">
        <f>Q105+M105+K105</f>
        <v>0</v>
      </c>
      <c r="T105" s="167" t="e">
        <f>S105/H105</f>
        <v>#DIV/0!</v>
      </c>
    </row>
    <row r="106" spans="1:20" s="149" customFormat="1" ht="25.5" customHeight="1" x14ac:dyDescent="0.25">
      <c r="A106" s="98">
        <v>67</v>
      </c>
      <c r="B106" s="1044"/>
      <c r="C106" s="1045"/>
      <c r="D106" s="928"/>
      <c r="E106" s="1117"/>
      <c r="F106" s="1072"/>
      <c r="G106" s="679"/>
      <c r="H106" s="1115"/>
      <c r="I106" s="449">
        <f t="shared" si="23"/>
        <v>0</v>
      </c>
      <c r="J106" s="788"/>
      <c r="K106" s="669"/>
      <c r="L106" s="677"/>
      <c r="M106" s="669"/>
      <c r="N106" s="689"/>
      <c r="O106" s="689"/>
      <c r="P106" s="689"/>
      <c r="Q106" s="689"/>
      <c r="R106" s="689"/>
      <c r="S106" s="65">
        <f>Q106+M106+K106</f>
        <v>0</v>
      </c>
      <c r="T106" s="167" t="e">
        <f>S106/H106</f>
        <v>#DIV/0!</v>
      </c>
    </row>
    <row r="107" spans="1:20" s="149" customFormat="1" ht="27" customHeight="1" x14ac:dyDescent="0.25">
      <c r="A107" s="98">
        <v>68</v>
      </c>
      <c r="B107" s="1044"/>
      <c r="C107" s="1046"/>
      <c r="D107" s="928"/>
      <c r="E107" s="1117"/>
      <c r="F107" s="1121"/>
      <c r="G107" s="790"/>
      <c r="H107" s="1121"/>
      <c r="I107" s="449">
        <f t="shared" si="23"/>
        <v>0</v>
      </c>
      <c r="J107" s="790"/>
      <c r="K107" s="669"/>
      <c r="L107" s="791"/>
      <c r="M107" s="669"/>
      <c r="N107" s="689"/>
      <c r="O107" s="689"/>
      <c r="P107" s="689"/>
      <c r="Q107" s="689"/>
      <c r="R107" s="689"/>
      <c r="S107" s="65">
        <f t="shared" ref="S107:S110" si="24">Q107+M107+K107</f>
        <v>0</v>
      </c>
      <c r="T107" s="167" t="e">
        <f t="shared" ref="T107:T110" si="25">S107/H107</f>
        <v>#DIV/0!</v>
      </c>
    </row>
    <row r="108" spans="1:20" s="149" customFormat="1" ht="28.5" customHeight="1" x14ac:dyDescent="0.25">
      <c r="A108" s="98">
        <v>69</v>
      </c>
      <c r="B108" s="1044"/>
      <c r="C108" s="1047"/>
      <c r="D108" s="928"/>
      <c r="E108" s="1117"/>
      <c r="F108" s="1118"/>
      <c r="G108" s="1119"/>
      <c r="H108" s="1120"/>
      <c r="I108" s="449">
        <f t="shared" ref="I108:I144" si="26">H108-F108</f>
        <v>0</v>
      </c>
      <c r="J108" s="789"/>
      <c r="K108" s="792"/>
      <c r="L108" s="793"/>
      <c r="M108" s="669"/>
      <c r="N108" s="689"/>
      <c r="O108" s="689"/>
      <c r="P108" s="689"/>
      <c r="Q108" s="689"/>
      <c r="R108" s="689"/>
      <c r="S108" s="65">
        <f t="shared" si="24"/>
        <v>0</v>
      </c>
      <c r="T108" s="167" t="e">
        <f t="shared" si="25"/>
        <v>#DIV/0!</v>
      </c>
    </row>
    <row r="109" spans="1:20" s="149" customFormat="1" ht="30" customHeight="1" x14ac:dyDescent="0.25">
      <c r="A109" s="98">
        <v>70</v>
      </c>
      <c r="B109" s="1044"/>
      <c r="C109" s="1047"/>
      <c r="D109" s="815"/>
      <c r="E109" s="1117"/>
      <c r="F109" s="1118"/>
      <c r="G109" s="1119"/>
      <c r="H109" s="1120"/>
      <c r="I109" s="449">
        <f t="shared" si="26"/>
        <v>0</v>
      </c>
      <c r="J109" s="789"/>
      <c r="K109" s="792"/>
      <c r="L109" s="793"/>
      <c r="M109" s="669"/>
      <c r="N109" s="689"/>
      <c r="O109" s="689"/>
      <c r="P109" s="689"/>
      <c r="Q109" s="689"/>
      <c r="R109" s="689"/>
      <c r="S109" s="65">
        <f t="shared" ref="S109" si="27">Q109+M109+K109</f>
        <v>0</v>
      </c>
      <c r="T109" s="167" t="e">
        <f t="shared" ref="T109" si="28">S109/H109</f>
        <v>#DIV/0!</v>
      </c>
    </row>
    <row r="110" spans="1:20" s="149" customFormat="1" ht="33.75" customHeight="1" x14ac:dyDescent="0.25">
      <c r="A110" s="98">
        <v>71</v>
      </c>
      <c r="B110" s="1044"/>
      <c r="C110" s="1048"/>
      <c r="D110" s="854"/>
      <c r="E110" s="1117"/>
      <c r="F110" s="1121"/>
      <c r="G110" s="790"/>
      <c r="H110" s="1121"/>
      <c r="I110" s="449">
        <f t="shared" si="26"/>
        <v>0</v>
      </c>
      <c r="J110" s="790"/>
      <c r="K110" s="669"/>
      <c r="L110" s="791"/>
      <c r="M110" s="669"/>
      <c r="N110" s="689"/>
      <c r="O110" s="689"/>
      <c r="P110" s="689"/>
      <c r="Q110" s="689"/>
      <c r="R110" s="689"/>
      <c r="S110" s="65">
        <f t="shared" si="24"/>
        <v>0</v>
      </c>
      <c r="T110" s="167" t="e">
        <f t="shared" si="25"/>
        <v>#DIV/0!</v>
      </c>
    </row>
    <row r="111" spans="1:20" s="149" customFormat="1" ht="38.25" customHeight="1" x14ac:dyDescent="0.25">
      <c r="A111" s="98">
        <v>72</v>
      </c>
      <c r="B111" s="1044"/>
      <c r="C111" s="1048"/>
      <c r="D111" s="856"/>
      <c r="E111" s="1117"/>
      <c r="F111" s="1121"/>
      <c r="G111" s="790"/>
      <c r="H111" s="1121"/>
      <c r="I111" s="449">
        <f t="shared" si="26"/>
        <v>0</v>
      </c>
      <c r="J111" s="790"/>
      <c r="K111" s="669"/>
      <c r="L111" s="791"/>
      <c r="M111" s="669"/>
      <c r="N111" s="689"/>
      <c r="O111" s="689"/>
      <c r="P111" s="689"/>
      <c r="Q111" s="689"/>
      <c r="R111" s="689"/>
      <c r="S111" s="65">
        <f t="shared" ref="S111:S113" si="29">Q111+M111+K111</f>
        <v>0</v>
      </c>
      <c r="T111" s="167" t="e">
        <f t="shared" ref="T111:T113" si="30">S111/H111</f>
        <v>#DIV/0!</v>
      </c>
    </row>
    <row r="112" spans="1:20" s="149" customFormat="1" ht="33.75" customHeight="1" x14ac:dyDescent="0.25">
      <c r="A112" s="98">
        <v>73</v>
      </c>
      <c r="B112" s="1049"/>
      <c r="C112" s="1050"/>
      <c r="D112" s="815"/>
      <c r="E112" s="1116"/>
      <c r="F112" s="1118"/>
      <c r="G112" s="1119"/>
      <c r="H112" s="1120"/>
      <c r="I112" s="449">
        <f t="shared" si="26"/>
        <v>0</v>
      </c>
      <c r="J112" s="788"/>
      <c r="K112" s="669"/>
      <c r="L112" s="791"/>
      <c r="M112" s="669"/>
      <c r="N112" s="689"/>
      <c r="O112" s="689"/>
      <c r="P112" s="689"/>
      <c r="Q112" s="689"/>
      <c r="R112" s="689"/>
      <c r="S112" s="65">
        <f t="shared" si="29"/>
        <v>0</v>
      </c>
      <c r="T112" s="167" t="e">
        <f t="shared" si="30"/>
        <v>#DIV/0!</v>
      </c>
    </row>
    <row r="113" spans="1:20" s="149" customFormat="1" ht="26.25" customHeight="1" x14ac:dyDescent="0.25">
      <c r="A113" s="98">
        <v>74</v>
      </c>
      <c r="B113" s="1049"/>
      <c r="C113" s="857"/>
      <c r="D113" s="857"/>
      <c r="E113" s="1116"/>
      <c r="F113" s="1121"/>
      <c r="G113" s="790"/>
      <c r="H113" s="1121"/>
      <c r="I113" s="449">
        <f t="shared" si="26"/>
        <v>0</v>
      </c>
      <c r="J113" s="788"/>
      <c r="K113" s="669"/>
      <c r="L113" s="791"/>
      <c r="M113" s="669"/>
      <c r="N113" s="689"/>
      <c r="O113" s="689"/>
      <c r="P113" s="689"/>
      <c r="Q113" s="689"/>
      <c r="R113" s="689"/>
      <c r="S113" s="65">
        <f t="shared" si="29"/>
        <v>0</v>
      </c>
      <c r="T113" s="167" t="e">
        <f t="shared" si="30"/>
        <v>#DIV/0!</v>
      </c>
    </row>
    <row r="114" spans="1:20" s="149" customFormat="1" ht="28.5" customHeight="1" x14ac:dyDescent="0.25">
      <c r="A114" s="98">
        <v>75</v>
      </c>
      <c r="B114" s="1049"/>
      <c r="C114" s="854"/>
      <c r="D114" s="854"/>
      <c r="E114" s="1116"/>
      <c r="F114" s="1121"/>
      <c r="G114" s="790"/>
      <c r="H114" s="1121"/>
      <c r="I114" s="766">
        <f t="shared" si="26"/>
        <v>0</v>
      </c>
      <c r="J114" s="788"/>
      <c r="K114" s="669"/>
      <c r="L114" s="791"/>
      <c r="M114" s="669"/>
      <c r="N114" s="689"/>
      <c r="O114" s="689"/>
      <c r="P114" s="689"/>
      <c r="Q114" s="689"/>
      <c r="R114" s="689"/>
      <c r="S114" s="65">
        <f t="shared" si="15"/>
        <v>0</v>
      </c>
      <c r="T114" s="167" t="e">
        <f t="shared" si="17"/>
        <v>#DIV/0!</v>
      </c>
    </row>
    <row r="115" spans="1:20" s="149" customFormat="1" ht="16.5" x14ac:dyDescent="0.25">
      <c r="A115" s="98">
        <v>76</v>
      </c>
      <c r="B115" s="1051"/>
      <c r="C115" s="854"/>
      <c r="D115" s="856"/>
      <c r="E115" s="1122"/>
      <c r="F115" s="1121"/>
      <c r="G115" s="790"/>
      <c r="H115" s="1121"/>
      <c r="I115" s="766">
        <f t="shared" si="26"/>
        <v>0</v>
      </c>
      <c r="J115" s="788"/>
      <c r="K115" s="669"/>
      <c r="L115" s="791"/>
      <c r="M115" s="669"/>
      <c r="N115" s="689"/>
      <c r="O115" s="689"/>
      <c r="P115" s="689"/>
      <c r="Q115" s="689"/>
      <c r="R115" s="689"/>
      <c r="S115" s="65">
        <f t="shared" ref="S115:S116" si="31">Q115+M115+K115</f>
        <v>0</v>
      </c>
      <c r="T115" s="167" t="e">
        <f t="shared" ref="T115:T116" si="32">S115/H115</f>
        <v>#DIV/0!</v>
      </c>
    </row>
    <row r="116" spans="1:20" s="149" customFormat="1" ht="24.75" customHeight="1" x14ac:dyDescent="0.25">
      <c r="A116" s="98">
        <v>77</v>
      </c>
      <c r="B116" s="1051"/>
      <c r="C116" s="854"/>
      <c r="D116" s="856"/>
      <c r="E116" s="1122"/>
      <c r="F116" s="1121"/>
      <c r="G116" s="790"/>
      <c r="H116" s="1121"/>
      <c r="I116" s="766">
        <f t="shared" si="26"/>
        <v>0</v>
      </c>
      <c r="J116" s="788"/>
      <c r="K116" s="669"/>
      <c r="L116" s="791"/>
      <c r="M116" s="669"/>
      <c r="N116" s="689"/>
      <c r="O116" s="689"/>
      <c r="P116" s="689"/>
      <c r="Q116" s="689"/>
      <c r="R116" s="689"/>
      <c r="S116" s="65">
        <f t="shared" si="31"/>
        <v>0</v>
      </c>
      <c r="T116" s="167" t="e">
        <f t="shared" si="32"/>
        <v>#DIV/0!</v>
      </c>
    </row>
    <row r="117" spans="1:20" s="149" customFormat="1" ht="16.5" x14ac:dyDescent="0.25">
      <c r="A117" s="98">
        <v>78</v>
      </c>
      <c r="B117" s="1052"/>
      <c r="C117" s="854"/>
      <c r="D117" s="856"/>
      <c r="E117" s="1123"/>
      <c r="F117" s="1121"/>
      <c r="G117" s="790"/>
      <c r="H117" s="1121"/>
      <c r="I117" s="449">
        <f t="shared" si="26"/>
        <v>0</v>
      </c>
      <c r="J117" s="788"/>
      <c r="K117" s="669"/>
      <c r="L117" s="791"/>
      <c r="M117" s="669"/>
      <c r="N117" s="689"/>
      <c r="O117" s="689"/>
      <c r="P117" s="689"/>
      <c r="Q117" s="689"/>
      <c r="R117" s="689"/>
      <c r="S117" s="65">
        <f t="shared" ref="S117" si="33">Q117+M117+K117</f>
        <v>0</v>
      </c>
      <c r="T117" s="167" t="e">
        <f t="shared" ref="T117" si="34">S117/H117</f>
        <v>#DIV/0!</v>
      </c>
    </row>
    <row r="118" spans="1:20" s="149" customFormat="1" ht="24" customHeight="1" x14ac:dyDescent="0.25">
      <c r="A118" s="98">
        <v>79</v>
      </c>
      <c r="B118" s="1054"/>
      <c r="C118" s="854"/>
      <c r="D118" s="858"/>
      <c r="E118" s="1116"/>
      <c r="F118" s="1121"/>
      <c r="G118" s="790"/>
      <c r="H118" s="1121"/>
      <c r="I118" s="449">
        <f t="shared" si="26"/>
        <v>0</v>
      </c>
      <c r="J118" s="788"/>
      <c r="K118" s="669"/>
      <c r="L118" s="791"/>
      <c r="M118" s="669"/>
      <c r="N118" s="689"/>
      <c r="O118" s="689"/>
      <c r="P118" s="689"/>
      <c r="Q118" s="689"/>
      <c r="R118" s="689"/>
      <c r="S118" s="65">
        <f t="shared" ref="S118:S121" si="35">Q118+M118+K118</f>
        <v>0</v>
      </c>
      <c r="T118" s="167" t="e">
        <f t="shared" ref="T118:T121" si="36">S118/H118</f>
        <v>#DIV/0!</v>
      </c>
    </row>
    <row r="119" spans="1:20" s="149" customFormat="1" ht="30" customHeight="1" x14ac:dyDescent="0.25">
      <c r="A119" s="98">
        <v>80</v>
      </c>
      <c r="B119" s="1054"/>
      <c r="C119" s="695"/>
      <c r="D119" s="815"/>
      <c r="E119" s="1116"/>
      <c r="F119" s="1118"/>
      <c r="G119" s="1119"/>
      <c r="H119" s="1120"/>
      <c r="I119" s="449">
        <f t="shared" ref="I119:I120" si="37">H119-F119</f>
        <v>0</v>
      </c>
      <c r="J119" s="788"/>
      <c r="K119" s="669"/>
      <c r="L119" s="791"/>
      <c r="M119" s="669"/>
      <c r="N119" s="689"/>
      <c r="O119" s="689"/>
      <c r="P119" s="689"/>
      <c r="Q119" s="689"/>
      <c r="R119" s="689"/>
      <c r="S119" s="65">
        <f t="shared" si="35"/>
        <v>0</v>
      </c>
      <c r="T119" s="167" t="e">
        <f t="shared" si="36"/>
        <v>#DIV/0!</v>
      </c>
    </row>
    <row r="120" spans="1:20" s="827" customFormat="1" ht="29.25" customHeight="1" x14ac:dyDescent="0.25">
      <c r="A120" s="98">
        <v>81</v>
      </c>
      <c r="B120" s="1054"/>
      <c r="C120" s="695"/>
      <c r="D120" s="815"/>
      <c r="E120" s="1116"/>
      <c r="F120" s="1118"/>
      <c r="G120" s="1119"/>
      <c r="H120" s="1120"/>
      <c r="I120" s="449">
        <f t="shared" si="37"/>
        <v>0</v>
      </c>
      <c r="J120" s="788"/>
      <c r="K120" s="669"/>
      <c r="L120" s="791"/>
      <c r="M120" s="669"/>
      <c r="N120" s="689"/>
      <c r="O120" s="689"/>
      <c r="P120" s="689"/>
      <c r="Q120" s="689"/>
      <c r="R120" s="689"/>
      <c r="S120" s="65">
        <f t="shared" ref="S120" si="38">Q120+M120+K120</f>
        <v>0</v>
      </c>
      <c r="T120" s="167" t="e">
        <f t="shared" ref="T120" si="39">S120/H120</f>
        <v>#DIV/0!</v>
      </c>
    </row>
    <row r="121" spans="1:20" s="149" customFormat="1" ht="38.25" customHeight="1" x14ac:dyDescent="0.25">
      <c r="A121" s="98">
        <v>82</v>
      </c>
      <c r="B121" s="1055"/>
      <c r="C121" s="854"/>
      <c r="D121" s="854"/>
      <c r="E121" s="1116"/>
      <c r="F121" s="1121"/>
      <c r="G121" s="790"/>
      <c r="H121" s="1121"/>
      <c r="I121" s="449">
        <f t="shared" si="26"/>
        <v>0</v>
      </c>
      <c r="J121" s="788"/>
      <c r="K121" s="669"/>
      <c r="L121" s="791"/>
      <c r="M121" s="669"/>
      <c r="N121" s="689"/>
      <c r="O121" s="689"/>
      <c r="P121" s="689"/>
      <c r="Q121" s="689"/>
      <c r="R121" s="689"/>
      <c r="S121" s="65">
        <f t="shared" si="35"/>
        <v>0</v>
      </c>
      <c r="T121" s="167" t="e">
        <f t="shared" si="36"/>
        <v>#DIV/0!</v>
      </c>
    </row>
    <row r="122" spans="1:20" s="149" customFormat="1" ht="53.25" customHeight="1" x14ac:dyDescent="0.25">
      <c r="A122" s="98">
        <v>83</v>
      </c>
      <c r="B122" s="1056"/>
      <c r="C122" s="1057"/>
      <c r="D122" s="857"/>
      <c r="E122" s="859"/>
      <c r="F122" s="855"/>
      <c r="G122" s="651"/>
      <c r="H122" s="855"/>
      <c r="I122" s="449">
        <f t="shared" si="26"/>
        <v>0</v>
      </c>
      <c r="J122" s="788"/>
      <c r="K122" s="669"/>
      <c r="L122" s="794"/>
      <c r="M122" s="669"/>
      <c r="N122" s="689"/>
      <c r="O122" s="689"/>
      <c r="P122" s="689"/>
      <c r="Q122" s="689"/>
      <c r="R122" s="689"/>
      <c r="S122" s="65">
        <f t="shared" si="15"/>
        <v>0</v>
      </c>
      <c r="T122" s="167" t="e">
        <f t="shared" ref="T122:T123" si="40">S122/H122</f>
        <v>#DIV/0!</v>
      </c>
    </row>
    <row r="123" spans="1:20" s="149" customFormat="1" ht="34.5" customHeight="1" x14ac:dyDescent="0.25">
      <c r="A123" s="98">
        <v>84</v>
      </c>
      <c r="B123" s="1055"/>
      <c r="C123" s="854"/>
      <c r="D123" s="854"/>
      <c r="E123" s="859"/>
      <c r="F123" s="855"/>
      <c r="G123" s="651"/>
      <c r="H123" s="855"/>
      <c r="I123" s="449">
        <f t="shared" si="26"/>
        <v>0</v>
      </c>
      <c r="J123" s="788"/>
      <c r="K123" s="669"/>
      <c r="L123" s="794"/>
      <c r="M123" s="669"/>
      <c r="N123" s="689"/>
      <c r="O123" s="689"/>
      <c r="P123" s="689"/>
      <c r="Q123" s="689"/>
      <c r="R123" s="689"/>
      <c r="S123" s="65">
        <f t="shared" si="15"/>
        <v>0</v>
      </c>
      <c r="T123" s="167" t="e">
        <f t="shared" si="40"/>
        <v>#DIV/0!</v>
      </c>
    </row>
    <row r="124" spans="1:20" s="149" customFormat="1" ht="33.75" customHeight="1" x14ac:dyDescent="0.25">
      <c r="A124" s="98">
        <v>85</v>
      </c>
      <c r="B124" s="1055"/>
      <c r="C124" s="854"/>
      <c r="D124" s="858"/>
      <c r="E124" s="859"/>
      <c r="F124" s="855"/>
      <c r="G124" s="651"/>
      <c r="H124" s="855"/>
      <c r="I124" s="449">
        <f t="shared" si="26"/>
        <v>0</v>
      </c>
      <c r="J124" s="788"/>
      <c r="K124" s="669"/>
      <c r="L124" s="794"/>
      <c r="M124" s="669"/>
      <c r="N124" s="689"/>
      <c r="O124" s="689"/>
      <c r="P124" s="689"/>
      <c r="Q124" s="689"/>
      <c r="R124" s="689"/>
      <c r="S124" s="65">
        <f t="shared" ref="S124" si="41">Q124+M124+K124</f>
        <v>0</v>
      </c>
      <c r="T124" s="167" t="e">
        <f t="shared" ref="T124" si="42">S124/H124</f>
        <v>#DIV/0!</v>
      </c>
    </row>
    <row r="125" spans="1:20" s="149" customFormat="1" ht="37.5" customHeight="1" x14ac:dyDescent="0.25">
      <c r="A125" s="98">
        <v>86</v>
      </c>
      <c r="B125" s="868"/>
      <c r="C125" s="854"/>
      <c r="D125" s="858"/>
      <c r="E125" s="859"/>
      <c r="F125" s="855"/>
      <c r="G125" s="651"/>
      <c r="H125" s="855"/>
      <c r="I125" s="449">
        <f t="shared" si="26"/>
        <v>0</v>
      </c>
      <c r="J125" s="788"/>
      <c r="K125" s="669"/>
      <c r="L125" s="794"/>
      <c r="M125" s="669"/>
      <c r="N125" s="689"/>
      <c r="O125" s="689"/>
      <c r="P125" s="689"/>
      <c r="Q125" s="689"/>
      <c r="R125" s="689"/>
      <c r="S125" s="65">
        <f t="shared" ref="S125" si="43">Q125+M125+K125</f>
        <v>0</v>
      </c>
      <c r="T125" s="167" t="e">
        <f t="shared" ref="T125" si="44">S125/H125</f>
        <v>#DIV/0!</v>
      </c>
    </row>
    <row r="126" spans="1:20" s="149" customFormat="1" ht="47.25" customHeight="1" x14ac:dyDescent="0.25">
      <c r="A126" s="98">
        <v>87</v>
      </c>
      <c r="B126" s="868"/>
      <c r="C126" s="857"/>
      <c r="D126" s="856"/>
      <c r="E126" s="860"/>
      <c r="F126" s="855"/>
      <c r="G126" s="651"/>
      <c r="H126" s="855"/>
      <c r="I126" s="449">
        <f t="shared" si="26"/>
        <v>0</v>
      </c>
      <c r="J126" s="788"/>
      <c r="K126" s="669"/>
      <c r="L126" s="794"/>
      <c r="M126" s="669"/>
      <c r="N126" s="689"/>
      <c r="O126" s="689"/>
      <c r="P126" s="689"/>
      <c r="Q126" s="689"/>
      <c r="R126" s="689"/>
      <c r="S126" s="65">
        <f t="shared" ref="S126:S127" si="45">Q126+M126+K126</f>
        <v>0</v>
      </c>
      <c r="T126" s="167" t="e">
        <f t="shared" ref="T126:T127" si="46">S126/H126</f>
        <v>#DIV/0!</v>
      </c>
    </row>
    <row r="127" spans="1:20" s="149" customFormat="1" ht="42.75" customHeight="1" x14ac:dyDescent="0.25">
      <c r="A127" s="98">
        <v>88</v>
      </c>
      <c r="B127" s="867"/>
      <c r="C127" s="857"/>
      <c r="D127" s="854"/>
      <c r="E127" s="1053"/>
      <c r="F127" s="855"/>
      <c r="G127" s="651"/>
      <c r="H127" s="855"/>
      <c r="I127" s="449">
        <f t="shared" si="26"/>
        <v>0</v>
      </c>
      <c r="J127" s="788"/>
      <c r="K127" s="669"/>
      <c r="L127" s="791"/>
      <c r="M127" s="669"/>
      <c r="N127" s="689"/>
      <c r="O127" s="689"/>
      <c r="P127" s="689"/>
      <c r="Q127" s="689"/>
      <c r="R127" s="689"/>
      <c r="S127" s="65">
        <f t="shared" si="45"/>
        <v>0</v>
      </c>
      <c r="T127" s="167" t="e">
        <f t="shared" si="46"/>
        <v>#DIV/0!</v>
      </c>
    </row>
    <row r="128" spans="1:20" s="149" customFormat="1" ht="42.75" customHeight="1" x14ac:dyDescent="0.25">
      <c r="A128" s="98"/>
      <c r="B128" s="1055"/>
      <c r="C128" s="854"/>
      <c r="D128" s="854"/>
      <c r="E128" s="1053"/>
      <c r="F128" s="855"/>
      <c r="G128" s="651"/>
      <c r="H128" s="855"/>
      <c r="I128" s="628">
        <f t="shared" si="26"/>
        <v>0</v>
      </c>
      <c r="J128" s="788"/>
      <c r="K128" s="669"/>
      <c r="L128" s="791"/>
      <c r="M128" s="669"/>
      <c r="N128" s="689"/>
      <c r="O128" s="689"/>
      <c r="P128" s="689"/>
      <c r="Q128" s="689"/>
      <c r="R128" s="689"/>
      <c r="S128" s="65">
        <f t="shared" ref="S128:S132" si="47">Q128+M128+K128</f>
        <v>0</v>
      </c>
      <c r="T128" s="167" t="e">
        <f t="shared" ref="T128:T132" si="48">S128/H128</f>
        <v>#DIV/0!</v>
      </c>
    </row>
    <row r="129" spans="1:20" s="149" customFormat="1" ht="42.75" customHeight="1" x14ac:dyDescent="0.25">
      <c r="A129" s="98"/>
      <c r="B129" s="1055"/>
      <c r="C129" s="854"/>
      <c r="D129" s="854"/>
      <c r="E129" s="1053"/>
      <c r="F129" s="855"/>
      <c r="G129" s="651"/>
      <c r="H129" s="855"/>
      <c r="I129" s="628">
        <f t="shared" si="26"/>
        <v>0</v>
      </c>
      <c r="J129" s="788"/>
      <c r="K129" s="669"/>
      <c r="L129" s="791"/>
      <c r="M129" s="669"/>
      <c r="N129" s="689"/>
      <c r="O129" s="689"/>
      <c r="P129" s="689"/>
      <c r="Q129" s="689"/>
      <c r="R129" s="689"/>
      <c r="S129" s="65">
        <f t="shared" si="47"/>
        <v>0</v>
      </c>
      <c r="T129" s="167" t="e">
        <f t="shared" si="48"/>
        <v>#DIV/0!</v>
      </c>
    </row>
    <row r="130" spans="1:20" s="149" customFormat="1" ht="42.75" customHeight="1" x14ac:dyDescent="0.25">
      <c r="A130" s="98"/>
      <c r="B130" s="1055"/>
      <c r="C130" s="854"/>
      <c r="D130" s="854"/>
      <c r="E130" s="1053"/>
      <c r="F130" s="855"/>
      <c r="G130" s="651"/>
      <c r="H130" s="855"/>
      <c r="I130" s="628">
        <f t="shared" si="26"/>
        <v>0</v>
      </c>
      <c r="J130" s="788"/>
      <c r="K130" s="669"/>
      <c r="L130" s="791"/>
      <c r="M130" s="669"/>
      <c r="N130" s="689"/>
      <c r="O130" s="689"/>
      <c r="P130" s="689"/>
      <c r="Q130" s="689"/>
      <c r="R130" s="689"/>
      <c r="S130" s="65">
        <f t="shared" si="47"/>
        <v>0</v>
      </c>
      <c r="T130" s="167" t="e">
        <f t="shared" si="48"/>
        <v>#DIV/0!</v>
      </c>
    </row>
    <row r="131" spans="1:20" s="149" customFormat="1" ht="42.75" customHeight="1" x14ac:dyDescent="0.25">
      <c r="A131" s="98">
        <v>89</v>
      </c>
      <c r="B131" s="1055"/>
      <c r="C131" s="854"/>
      <c r="D131" s="856"/>
      <c r="E131" s="859"/>
      <c r="F131" s="855"/>
      <c r="G131" s="651"/>
      <c r="H131" s="855"/>
      <c r="I131" s="628">
        <f t="shared" si="26"/>
        <v>0</v>
      </c>
      <c r="J131" s="788"/>
      <c r="K131" s="669"/>
      <c r="L131" s="791"/>
      <c r="M131" s="669"/>
      <c r="N131" s="689"/>
      <c r="O131" s="689"/>
      <c r="P131" s="689"/>
      <c r="Q131" s="689"/>
      <c r="R131" s="689"/>
      <c r="S131" s="65">
        <f t="shared" si="47"/>
        <v>0</v>
      </c>
      <c r="T131" s="167" t="e">
        <f t="shared" si="48"/>
        <v>#DIV/0!</v>
      </c>
    </row>
    <row r="132" spans="1:20" s="149" customFormat="1" ht="42.75" customHeight="1" x14ac:dyDescent="0.25">
      <c r="A132" s="98">
        <v>90</v>
      </c>
      <c r="B132" s="1055"/>
      <c r="C132" s="867"/>
      <c r="D132" s="856"/>
      <c r="E132" s="859"/>
      <c r="F132" s="855"/>
      <c r="G132" s="651"/>
      <c r="H132" s="855"/>
      <c r="I132" s="628">
        <f t="shared" si="26"/>
        <v>0</v>
      </c>
      <c r="J132" s="788"/>
      <c r="K132" s="669"/>
      <c r="L132" s="791"/>
      <c r="M132" s="669"/>
      <c r="N132" s="689"/>
      <c r="O132" s="689"/>
      <c r="P132" s="689"/>
      <c r="Q132" s="689"/>
      <c r="R132" s="689"/>
      <c r="S132" s="65">
        <f t="shared" si="47"/>
        <v>0</v>
      </c>
      <c r="T132" s="167" t="e">
        <f t="shared" si="48"/>
        <v>#DIV/0!</v>
      </c>
    </row>
    <row r="133" spans="1:20" s="149" customFormat="1" ht="35.25" customHeight="1" x14ac:dyDescent="0.25">
      <c r="A133" s="98">
        <v>91</v>
      </c>
      <c r="B133" s="1058"/>
      <c r="C133" s="854"/>
      <c r="D133" s="857"/>
      <c r="E133" s="869"/>
      <c r="F133" s="855"/>
      <c r="G133" s="651"/>
      <c r="H133" s="855"/>
      <c r="I133" s="103">
        <f t="shared" si="26"/>
        <v>0</v>
      </c>
      <c r="J133" s="788"/>
      <c r="K133" s="669"/>
      <c r="L133" s="791"/>
      <c r="M133" s="669"/>
      <c r="N133" s="689"/>
      <c r="O133" s="689"/>
      <c r="P133" s="689"/>
      <c r="Q133" s="689"/>
      <c r="R133" s="689"/>
      <c r="S133" s="65">
        <f t="shared" ref="S133:S134" si="49">Q133+M133+K133</f>
        <v>0</v>
      </c>
      <c r="T133" s="167" t="e">
        <f t="shared" ref="T133:T134" si="50">S133/H133</f>
        <v>#DIV/0!</v>
      </c>
    </row>
    <row r="134" spans="1:20" s="149" customFormat="1" ht="38.25" customHeight="1" x14ac:dyDescent="0.25">
      <c r="A134" s="98">
        <v>92</v>
      </c>
      <c r="B134" s="1058"/>
      <c r="C134" s="854"/>
      <c r="D134" s="854"/>
      <c r="E134" s="869"/>
      <c r="F134" s="855"/>
      <c r="G134" s="651"/>
      <c r="H134" s="855"/>
      <c r="I134" s="103">
        <f t="shared" si="26"/>
        <v>0</v>
      </c>
      <c r="J134" s="788"/>
      <c r="K134" s="669"/>
      <c r="L134" s="791"/>
      <c r="M134" s="669"/>
      <c r="N134" s="689"/>
      <c r="O134" s="689"/>
      <c r="P134" s="689"/>
      <c r="Q134" s="689"/>
      <c r="R134" s="689"/>
      <c r="S134" s="65">
        <f t="shared" si="49"/>
        <v>0</v>
      </c>
      <c r="T134" s="167" t="e">
        <f t="shared" si="50"/>
        <v>#DIV/0!</v>
      </c>
    </row>
    <row r="135" spans="1:20" s="149" customFormat="1" ht="38.25" customHeight="1" x14ac:dyDescent="0.25">
      <c r="A135" s="98">
        <v>93</v>
      </c>
      <c r="B135" s="1058"/>
      <c r="C135" s="854"/>
      <c r="D135" s="854"/>
      <c r="E135" s="869"/>
      <c r="F135" s="855"/>
      <c r="G135" s="651"/>
      <c r="H135" s="855"/>
      <c r="I135" s="1069">
        <f t="shared" si="26"/>
        <v>0</v>
      </c>
      <c r="J135" s="788"/>
      <c r="K135" s="669"/>
      <c r="L135" s="791"/>
      <c r="M135" s="669"/>
      <c r="N135" s="689"/>
      <c r="O135" s="689"/>
      <c r="P135" s="689"/>
      <c r="Q135" s="689"/>
      <c r="R135" s="689"/>
      <c r="S135" s="65">
        <f t="shared" ref="S135:S147" si="51">Q135+M135+K135</f>
        <v>0</v>
      </c>
      <c r="T135" s="167" t="e">
        <f t="shared" ref="T135:T147" si="52">S135/H135</f>
        <v>#DIV/0!</v>
      </c>
    </row>
    <row r="136" spans="1:20" s="149" customFormat="1" ht="27.75" customHeight="1" x14ac:dyDescent="0.25">
      <c r="A136" s="98">
        <v>94</v>
      </c>
      <c r="B136" s="1058"/>
      <c r="C136" s="854"/>
      <c r="D136" s="854"/>
      <c r="E136" s="869"/>
      <c r="F136" s="855"/>
      <c r="G136" s="651"/>
      <c r="H136" s="855"/>
      <c r="I136" s="1069">
        <f t="shared" si="26"/>
        <v>0</v>
      </c>
      <c r="J136" s="788"/>
      <c r="K136" s="669"/>
      <c r="L136" s="791"/>
      <c r="M136" s="669"/>
      <c r="N136" s="689"/>
      <c r="O136" s="689"/>
      <c r="P136" s="689"/>
      <c r="Q136" s="689"/>
      <c r="R136" s="689"/>
      <c r="S136" s="65">
        <f t="shared" si="51"/>
        <v>0</v>
      </c>
      <c r="T136" s="167" t="e">
        <f t="shared" si="52"/>
        <v>#DIV/0!</v>
      </c>
    </row>
    <row r="137" spans="1:20" s="149" customFormat="1" ht="31.5" customHeight="1" x14ac:dyDescent="0.25">
      <c r="A137" s="98">
        <v>95</v>
      </c>
      <c r="B137" s="1058"/>
      <c r="C137" s="854"/>
      <c r="D137" s="854"/>
      <c r="E137" s="869"/>
      <c r="F137" s="855"/>
      <c r="G137" s="651"/>
      <c r="H137" s="855"/>
      <c r="I137" s="1069">
        <f t="shared" si="26"/>
        <v>0</v>
      </c>
      <c r="J137" s="788"/>
      <c r="K137" s="669"/>
      <c r="L137" s="791"/>
      <c r="M137" s="669"/>
      <c r="N137" s="689"/>
      <c r="O137" s="689"/>
      <c r="P137" s="689"/>
      <c r="Q137" s="689"/>
      <c r="R137" s="689"/>
      <c r="S137" s="65">
        <f t="shared" si="51"/>
        <v>0</v>
      </c>
      <c r="T137" s="167" t="e">
        <f t="shared" si="52"/>
        <v>#DIV/0!</v>
      </c>
    </row>
    <row r="138" spans="1:20" s="149" customFormat="1" ht="25.5" customHeight="1" x14ac:dyDescent="0.25">
      <c r="A138" s="98">
        <v>96</v>
      </c>
      <c r="B138" s="1058"/>
      <c r="C138" s="854"/>
      <c r="D138" s="854"/>
      <c r="E138" s="869"/>
      <c r="F138" s="855"/>
      <c r="G138" s="651"/>
      <c r="H138" s="855"/>
      <c r="I138" s="1069">
        <f t="shared" si="26"/>
        <v>0</v>
      </c>
      <c r="J138" s="788"/>
      <c r="K138" s="669"/>
      <c r="L138" s="791"/>
      <c r="M138" s="669"/>
      <c r="N138" s="689"/>
      <c r="O138" s="689"/>
      <c r="P138" s="689"/>
      <c r="Q138" s="689"/>
      <c r="R138" s="689"/>
      <c r="S138" s="65">
        <f t="shared" si="51"/>
        <v>0</v>
      </c>
      <c r="T138" s="167" t="e">
        <f t="shared" si="52"/>
        <v>#DIV/0!</v>
      </c>
    </row>
    <row r="139" spans="1:20" s="149" customFormat="1" ht="39" customHeight="1" x14ac:dyDescent="0.25">
      <c r="A139" s="98">
        <v>97</v>
      </c>
      <c r="B139" s="1059"/>
      <c r="C139" s="693"/>
      <c r="D139" s="815"/>
      <c r="E139" s="869"/>
      <c r="F139" s="816"/>
      <c r="G139" s="695"/>
      <c r="H139" s="817"/>
      <c r="I139" s="1069">
        <f t="shared" si="26"/>
        <v>0</v>
      </c>
      <c r="J139" s="788"/>
      <c r="K139" s="669"/>
      <c r="L139" s="791"/>
      <c r="M139" s="669"/>
      <c r="N139" s="689"/>
      <c r="O139" s="689"/>
      <c r="P139" s="689"/>
      <c r="Q139" s="689"/>
      <c r="R139" s="689"/>
      <c r="S139" s="65">
        <f t="shared" si="51"/>
        <v>0</v>
      </c>
      <c r="T139" s="167" t="e">
        <f t="shared" si="52"/>
        <v>#DIV/0!</v>
      </c>
    </row>
    <row r="140" spans="1:20" s="149" customFormat="1" ht="25.5" customHeight="1" x14ac:dyDescent="0.25">
      <c r="A140" s="98">
        <v>98</v>
      </c>
      <c r="B140" s="1058"/>
      <c r="C140" s="693"/>
      <c r="D140" s="815"/>
      <c r="E140" s="869"/>
      <c r="F140" s="816"/>
      <c r="G140" s="695"/>
      <c r="H140" s="817"/>
      <c r="I140" s="1069">
        <f t="shared" si="26"/>
        <v>0</v>
      </c>
      <c r="J140" s="788"/>
      <c r="K140" s="669"/>
      <c r="L140" s="791"/>
      <c r="M140" s="669"/>
      <c r="N140" s="689"/>
      <c r="O140" s="689"/>
      <c r="P140" s="689"/>
      <c r="Q140" s="689"/>
      <c r="R140" s="689"/>
      <c r="S140" s="65">
        <f t="shared" si="51"/>
        <v>0</v>
      </c>
      <c r="T140" s="167" t="e">
        <f t="shared" si="52"/>
        <v>#DIV/0!</v>
      </c>
    </row>
    <row r="141" spans="1:20" s="149" customFormat="1" ht="38.25" customHeight="1" x14ac:dyDescent="0.25">
      <c r="A141" s="98">
        <v>99</v>
      </c>
      <c r="B141" s="870"/>
      <c r="C141" s="693"/>
      <c r="D141" s="693"/>
      <c r="E141" s="818"/>
      <c r="F141" s="816"/>
      <c r="G141" s="695"/>
      <c r="H141" s="816"/>
      <c r="I141" s="1069">
        <f t="shared" si="26"/>
        <v>0</v>
      </c>
      <c r="J141" s="788"/>
      <c r="K141" s="669"/>
      <c r="L141" s="791"/>
      <c r="M141" s="669"/>
      <c r="N141" s="689"/>
      <c r="O141" s="689"/>
      <c r="P141" s="689"/>
      <c r="Q141" s="689"/>
      <c r="R141" s="689"/>
      <c r="S141" s="65">
        <f t="shared" si="51"/>
        <v>0</v>
      </c>
      <c r="T141" s="167" t="e">
        <f t="shared" si="52"/>
        <v>#DIV/0!</v>
      </c>
    </row>
    <row r="142" spans="1:20" s="149" customFormat="1" ht="38.25" customHeight="1" x14ac:dyDescent="0.25">
      <c r="A142" s="98">
        <v>100</v>
      </c>
      <c r="B142" s="870"/>
      <c r="C142" s="693"/>
      <c r="D142" s="861"/>
      <c r="E142" s="818"/>
      <c r="F142" s="816"/>
      <c r="G142" s="695"/>
      <c r="H142" s="816"/>
      <c r="I142" s="1069">
        <f t="shared" si="26"/>
        <v>0</v>
      </c>
      <c r="J142" s="788"/>
      <c r="K142" s="669"/>
      <c r="L142" s="791"/>
      <c r="M142" s="669"/>
      <c r="N142" s="689"/>
      <c r="O142" s="689"/>
      <c r="P142" s="689"/>
      <c r="Q142" s="689"/>
      <c r="R142" s="689"/>
      <c r="S142" s="65">
        <f t="shared" si="51"/>
        <v>0</v>
      </c>
      <c r="T142" s="167" t="e">
        <f t="shared" si="52"/>
        <v>#DIV/0!</v>
      </c>
    </row>
    <row r="143" spans="1:20" s="149" customFormat="1" ht="33" customHeight="1" x14ac:dyDescent="0.25">
      <c r="A143" s="98">
        <v>99</v>
      </c>
      <c r="B143" s="1060"/>
      <c r="C143" s="693"/>
      <c r="D143" s="693"/>
      <c r="E143" s="818"/>
      <c r="F143" s="816"/>
      <c r="G143" s="695"/>
      <c r="H143" s="816"/>
      <c r="I143" s="1069">
        <f t="shared" si="26"/>
        <v>0</v>
      </c>
      <c r="J143" s="788"/>
      <c r="K143" s="669"/>
      <c r="L143" s="791"/>
      <c r="M143" s="669"/>
      <c r="N143" s="689"/>
      <c r="O143" s="689"/>
      <c r="P143" s="689"/>
      <c r="Q143" s="689"/>
      <c r="R143" s="689"/>
      <c r="S143" s="65">
        <f t="shared" si="51"/>
        <v>0</v>
      </c>
      <c r="T143" s="167" t="e">
        <f t="shared" si="52"/>
        <v>#DIV/0!</v>
      </c>
    </row>
    <row r="144" spans="1:20" s="149" customFormat="1" ht="33.75" customHeight="1" x14ac:dyDescent="0.25">
      <c r="A144" s="98">
        <v>100</v>
      </c>
      <c r="B144" s="1061"/>
      <c r="C144" s="693"/>
      <c r="D144" s="861"/>
      <c r="E144" s="818"/>
      <c r="F144" s="816"/>
      <c r="G144" s="695"/>
      <c r="H144" s="816"/>
      <c r="I144" s="1069">
        <f t="shared" si="26"/>
        <v>0</v>
      </c>
      <c r="J144" s="788"/>
      <c r="K144" s="669"/>
      <c r="L144" s="791"/>
      <c r="M144" s="669"/>
      <c r="N144" s="689"/>
      <c r="O144" s="689"/>
      <c r="P144" s="689"/>
      <c r="Q144" s="689"/>
      <c r="R144" s="689"/>
      <c r="S144" s="65">
        <f t="shared" si="51"/>
        <v>0</v>
      </c>
      <c r="T144" s="167" t="e">
        <f t="shared" si="52"/>
        <v>#DIV/0!</v>
      </c>
    </row>
    <row r="145" spans="1:20" s="149" customFormat="1" ht="35.25" customHeight="1" x14ac:dyDescent="0.25">
      <c r="A145" s="98">
        <v>101</v>
      </c>
      <c r="B145" s="1061"/>
      <c r="C145" s="693"/>
      <c r="D145" s="693"/>
      <c r="E145" s="818"/>
      <c r="F145" s="816"/>
      <c r="G145" s="695"/>
      <c r="H145" s="816"/>
      <c r="I145" s="1069">
        <f t="shared" ref="I145:I148" si="53">H145-F145</f>
        <v>0</v>
      </c>
      <c r="J145" s="788"/>
      <c r="K145" s="669"/>
      <c r="L145" s="791"/>
      <c r="M145" s="669"/>
      <c r="N145" s="689"/>
      <c r="O145" s="689"/>
      <c r="P145" s="689"/>
      <c r="Q145" s="689"/>
      <c r="R145" s="689"/>
      <c r="S145" s="65">
        <f t="shared" si="51"/>
        <v>0</v>
      </c>
      <c r="T145" s="167" t="e">
        <f t="shared" si="52"/>
        <v>#DIV/0!</v>
      </c>
    </row>
    <row r="146" spans="1:20" s="149" customFormat="1" ht="30" customHeight="1" x14ac:dyDescent="0.3">
      <c r="A146" s="98">
        <v>102</v>
      </c>
      <c r="B146" s="1061"/>
      <c r="C146" s="1062"/>
      <c r="D146" s="500"/>
      <c r="E146" s="818"/>
      <c r="F146" s="1063"/>
      <c r="G146" s="651"/>
      <c r="H146" s="862"/>
      <c r="I146" s="1070">
        <f t="shared" si="53"/>
        <v>0</v>
      </c>
      <c r="J146" s="873"/>
      <c r="K146" s="669"/>
      <c r="L146" s="791"/>
      <c r="M146" s="669"/>
      <c r="N146" s="689"/>
      <c r="O146" s="689"/>
      <c r="P146" s="689"/>
      <c r="Q146" s="689"/>
      <c r="R146" s="689"/>
      <c r="S146" s="65">
        <f t="shared" si="51"/>
        <v>0</v>
      </c>
      <c r="T146" s="167" t="e">
        <f t="shared" si="52"/>
        <v>#DIV/0!</v>
      </c>
    </row>
    <row r="147" spans="1:20" s="149" customFormat="1" ht="33" customHeight="1" x14ac:dyDescent="0.3">
      <c r="A147" s="98">
        <v>103</v>
      </c>
      <c r="B147" s="1064"/>
      <c r="C147" s="693"/>
      <c r="D147" s="857"/>
      <c r="E147" s="1065"/>
      <c r="F147" s="862"/>
      <c r="G147" s="863"/>
      <c r="H147" s="862"/>
      <c r="I147" s="1071">
        <f t="shared" si="53"/>
        <v>0</v>
      </c>
      <c r="J147" s="874"/>
      <c r="K147" s="669"/>
      <c r="L147" s="791"/>
      <c r="M147" s="669"/>
      <c r="N147" s="689"/>
      <c r="O147" s="689"/>
      <c r="P147" s="689"/>
      <c r="Q147" s="689"/>
      <c r="R147" s="689"/>
      <c r="S147" s="65">
        <f t="shared" si="51"/>
        <v>0</v>
      </c>
      <c r="T147" s="167" t="e">
        <f t="shared" si="52"/>
        <v>#DIV/0!</v>
      </c>
    </row>
    <row r="148" spans="1:20" s="149" customFormat="1" ht="33" customHeight="1" x14ac:dyDescent="0.3">
      <c r="A148" s="98">
        <v>104</v>
      </c>
      <c r="B148" s="1060"/>
      <c r="C148" s="1066"/>
      <c r="D148" s="1067"/>
      <c r="E148" s="1065"/>
      <c r="F148" s="862"/>
      <c r="G148" s="863"/>
      <c r="H148" s="862"/>
      <c r="I148" s="1071">
        <f t="shared" si="53"/>
        <v>0</v>
      </c>
      <c r="J148" s="874"/>
      <c r="K148" s="669"/>
      <c r="L148" s="791"/>
      <c r="M148" s="669"/>
      <c r="N148" s="689"/>
      <c r="O148" s="689"/>
      <c r="P148" s="689"/>
      <c r="Q148" s="689"/>
      <c r="R148" s="689"/>
      <c r="S148" s="65">
        <f t="shared" ref="S148:S188" si="54">Q148+M148+K148</f>
        <v>0</v>
      </c>
      <c r="T148" s="167" t="e">
        <f t="shared" ref="T148:T188" si="55">S148/H148</f>
        <v>#DIV/0!</v>
      </c>
    </row>
    <row r="149" spans="1:20" s="149" customFormat="1" ht="34.5" customHeight="1" x14ac:dyDescent="0.25">
      <c r="A149" s="98">
        <v>105</v>
      </c>
      <c r="B149" s="1060"/>
      <c r="C149" s="693"/>
      <c r="D149" s="857"/>
      <c r="E149" s="1065"/>
      <c r="F149" s="862"/>
      <c r="G149" s="863"/>
      <c r="H149" s="862"/>
      <c r="I149" s="1069">
        <f t="shared" ref="I149:I203" si="56">H149-F149</f>
        <v>0</v>
      </c>
      <c r="J149" s="788"/>
      <c r="K149" s="669"/>
      <c r="L149" s="791"/>
      <c r="M149" s="669"/>
      <c r="N149" s="689"/>
      <c r="O149" s="689"/>
      <c r="P149" s="689"/>
      <c r="Q149" s="689"/>
      <c r="R149" s="689"/>
      <c r="S149" s="65">
        <f t="shared" si="54"/>
        <v>0</v>
      </c>
      <c r="T149" s="167" t="e">
        <f t="shared" si="55"/>
        <v>#DIV/0!</v>
      </c>
    </row>
    <row r="150" spans="1:20" s="149" customFormat="1" ht="29.25" customHeight="1" x14ac:dyDescent="0.25">
      <c r="A150" s="98">
        <v>106</v>
      </c>
      <c r="B150" s="870"/>
      <c r="C150" s="693"/>
      <c r="D150" s="864"/>
      <c r="E150" s="859"/>
      <c r="F150" s="862"/>
      <c r="G150" s="863"/>
      <c r="H150" s="862"/>
      <c r="I150" s="1069">
        <f t="shared" si="56"/>
        <v>0</v>
      </c>
      <c r="J150" s="788"/>
      <c r="K150" s="669"/>
      <c r="L150" s="791"/>
      <c r="M150" s="669"/>
      <c r="N150" s="689"/>
      <c r="O150" s="689"/>
      <c r="P150" s="689"/>
      <c r="Q150" s="689"/>
      <c r="R150" s="689"/>
      <c r="S150" s="65">
        <f t="shared" si="54"/>
        <v>0</v>
      </c>
      <c r="T150" s="167" t="e">
        <f t="shared" si="55"/>
        <v>#DIV/0!</v>
      </c>
    </row>
    <row r="151" spans="1:20" s="149" customFormat="1" ht="29.25" customHeight="1" x14ac:dyDescent="0.25">
      <c r="A151" s="98">
        <v>107</v>
      </c>
      <c r="B151" s="870"/>
      <c r="C151" s="693"/>
      <c r="D151" s="864"/>
      <c r="E151" s="859"/>
      <c r="F151" s="862"/>
      <c r="G151" s="863"/>
      <c r="H151" s="862"/>
      <c r="I151" s="1069">
        <f t="shared" si="56"/>
        <v>0</v>
      </c>
      <c r="J151" s="788"/>
      <c r="K151" s="669"/>
      <c r="L151" s="791"/>
      <c r="M151" s="669"/>
      <c r="N151" s="689"/>
      <c r="O151" s="689"/>
      <c r="P151" s="689"/>
      <c r="Q151" s="689"/>
      <c r="R151" s="689"/>
      <c r="S151" s="65">
        <f t="shared" si="54"/>
        <v>0</v>
      </c>
      <c r="T151" s="167" t="e">
        <f t="shared" si="55"/>
        <v>#DIV/0!</v>
      </c>
    </row>
    <row r="152" spans="1:20" s="149" customFormat="1" ht="31.5" customHeight="1" x14ac:dyDescent="0.25">
      <c r="A152" s="98">
        <v>108</v>
      </c>
      <c r="B152" s="693"/>
      <c r="C152" s="693"/>
      <c r="D152" s="864"/>
      <c r="E152" s="859"/>
      <c r="F152" s="862"/>
      <c r="G152" s="863"/>
      <c r="H152" s="862"/>
      <c r="I152" s="1069">
        <f t="shared" si="56"/>
        <v>0</v>
      </c>
      <c r="J152" s="788"/>
      <c r="K152" s="669"/>
      <c r="L152" s="791"/>
      <c r="M152" s="669"/>
      <c r="N152" s="689"/>
      <c r="O152" s="689"/>
      <c r="P152" s="689"/>
      <c r="Q152" s="689"/>
      <c r="R152" s="689"/>
      <c r="S152" s="65">
        <f t="shared" si="54"/>
        <v>0</v>
      </c>
      <c r="T152" s="167" t="e">
        <f t="shared" si="55"/>
        <v>#DIV/0!</v>
      </c>
    </row>
    <row r="153" spans="1:20" s="149" customFormat="1" ht="29.25" customHeight="1" x14ac:dyDescent="0.25">
      <c r="A153" s="98">
        <v>109</v>
      </c>
      <c r="B153" s="870"/>
      <c r="C153" s="693"/>
      <c r="D153" s="864"/>
      <c r="E153" s="859"/>
      <c r="F153" s="862"/>
      <c r="G153" s="863"/>
      <c r="H153" s="862"/>
      <c r="I153" s="1069">
        <f t="shared" si="56"/>
        <v>0</v>
      </c>
      <c r="J153" s="788"/>
      <c r="K153" s="669"/>
      <c r="L153" s="791"/>
      <c r="M153" s="669"/>
      <c r="N153" s="689"/>
      <c r="O153" s="689"/>
      <c r="P153" s="689"/>
      <c r="Q153" s="689"/>
      <c r="R153" s="689"/>
      <c r="S153" s="65">
        <f t="shared" si="54"/>
        <v>0</v>
      </c>
      <c r="T153" s="167" t="e">
        <f t="shared" si="55"/>
        <v>#DIV/0!</v>
      </c>
    </row>
    <row r="154" spans="1:20" s="149" customFormat="1" ht="37.5" customHeight="1" x14ac:dyDescent="0.25">
      <c r="A154" s="98">
        <v>110</v>
      </c>
      <c r="B154" s="870"/>
      <c r="C154" s="693"/>
      <c r="D154" s="864"/>
      <c r="E154" s="859"/>
      <c r="F154" s="862"/>
      <c r="G154" s="863"/>
      <c r="H154" s="862"/>
      <c r="I154" s="1069">
        <f t="shared" si="56"/>
        <v>0</v>
      </c>
      <c r="J154" s="788"/>
      <c r="K154" s="669"/>
      <c r="L154" s="791"/>
      <c r="M154" s="669"/>
      <c r="N154" s="689"/>
      <c r="O154" s="689"/>
      <c r="P154" s="689"/>
      <c r="Q154" s="689"/>
      <c r="R154" s="689"/>
      <c r="S154" s="65">
        <f t="shared" si="54"/>
        <v>0</v>
      </c>
      <c r="T154" s="167" t="e">
        <f t="shared" si="55"/>
        <v>#DIV/0!</v>
      </c>
    </row>
    <row r="155" spans="1:20" s="149" customFormat="1" ht="34.5" customHeight="1" x14ac:dyDescent="0.25">
      <c r="A155" s="98">
        <v>111</v>
      </c>
      <c r="B155" s="870"/>
      <c r="C155" s="693"/>
      <c r="D155" s="857"/>
      <c r="E155" s="859"/>
      <c r="F155" s="862"/>
      <c r="G155" s="863"/>
      <c r="H155" s="862"/>
      <c r="I155" s="1069">
        <f t="shared" si="56"/>
        <v>0</v>
      </c>
      <c r="J155" s="788"/>
      <c r="K155" s="669"/>
      <c r="L155" s="791"/>
      <c r="M155" s="669"/>
      <c r="N155" s="795"/>
      <c r="O155" s="674"/>
      <c r="P155" s="497"/>
      <c r="Q155" s="872"/>
      <c r="R155" s="875"/>
      <c r="S155" s="65">
        <f t="shared" si="54"/>
        <v>0</v>
      </c>
      <c r="T155" s="167" t="e">
        <f t="shared" si="55"/>
        <v>#DIV/0!</v>
      </c>
    </row>
    <row r="156" spans="1:20" s="149" customFormat="1" ht="30.75" customHeight="1" x14ac:dyDescent="0.3">
      <c r="A156" s="98">
        <v>112</v>
      </c>
      <c r="B156" s="871"/>
      <c r="C156" s="835"/>
      <c r="D156" s="864"/>
      <c r="E156" s="859"/>
      <c r="F156" s="862"/>
      <c r="G156" s="863"/>
      <c r="H156" s="862"/>
      <c r="I156" s="1069">
        <f t="shared" si="56"/>
        <v>0</v>
      </c>
      <c r="J156" s="876"/>
      <c r="K156" s="669"/>
      <c r="L156" s="791"/>
      <c r="M156" s="669"/>
      <c r="N156" s="795"/>
      <c r="O156" s="887"/>
      <c r="P156" s="948"/>
      <c r="Q156" s="497"/>
      <c r="R156" s="672"/>
      <c r="S156" s="65">
        <f t="shared" si="54"/>
        <v>0</v>
      </c>
      <c r="T156" s="167" t="e">
        <f t="shared" si="55"/>
        <v>#DIV/0!</v>
      </c>
    </row>
    <row r="157" spans="1:20" s="149" customFormat="1" ht="30.75" customHeight="1" x14ac:dyDescent="0.25">
      <c r="A157" s="98">
        <v>113</v>
      </c>
      <c r="B157" s="870"/>
      <c r="C157" s="693"/>
      <c r="D157" s="864"/>
      <c r="E157" s="859"/>
      <c r="F157" s="862"/>
      <c r="G157" s="863"/>
      <c r="H157" s="862"/>
      <c r="I157" s="103">
        <f t="shared" si="56"/>
        <v>0</v>
      </c>
      <c r="J157" s="788"/>
      <c r="K157" s="669"/>
      <c r="L157" s="791"/>
      <c r="M157" s="669"/>
      <c r="N157" s="795"/>
      <c r="O157" s="674"/>
      <c r="P157" s="948"/>
      <c r="Q157" s="872"/>
      <c r="R157" s="875"/>
      <c r="S157" s="65"/>
      <c r="T157" s="167"/>
    </row>
    <row r="158" spans="1:20" s="149" customFormat="1" ht="30.75" customHeight="1" x14ac:dyDescent="0.25">
      <c r="A158" s="98">
        <v>114</v>
      </c>
      <c r="B158" s="870"/>
      <c r="C158" s="693"/>
      <c r="D158" s="864"/>
      <c r="E158" s="859"/>
      <c r="F158" s="862"/>
      <c r="G158" s="863"/>
      <c r="H158" s="862"/>
      <c r="I158" s="103">
        <f t="shared" si="56"/>
        <v>0</v>
      </c>
      <c r="J158" s="788"/>
      <c r="K158" s="669"/>
      <c r="L158" s="791"/>
      <c r="M158" s="669"/>
      <c r="N158" s="795"/>
      <c r="O158" s="674"/>
      <c r="P158" s="948"/>
      <c r="Q158" s="872"/>
      <c r="R158" s="875"/>
      <c r="S158" s="65"/>
      <c r="T158" s="167"/>
    </row>
    <row r="159" spans="1:20" s="149" customFormat="1" ht="24" customHeight="1" x14ac:dyDescent="0.25">
      <c r="A159" s="98">
        <v>115</v>
      </c>
      <c r="B159" s="870"/>
      <c r="C159" s="693"/>
      <c r="D159" s="864"/>
      <c r="E159" s="859"/>
      <c r="F159" s="862"/>
      <c r="G159" s="863"/>
      <c r="H159" s="862"/>
      <c r="I159" s="103">
        <f t="shared" si="56"/>
        <v>0</v>
      </c>
      <c r="J159" s="877"/>
      <c r="K159" s="669"/>
      <c r="L159" s="791"/>
      <c r="M159" s="669"/>
      <c r="N159" s="791"/>
      <c r="O159" s="674"/>
      <c r="P159" s="497"/>
      <c r="Q159" s="497"/>
      <c r="R159" s="672"/>
      <c r="S159" s="65">
        <f t="shared" si="54"/>
        <v>0</v>
      </c>
      <c r="T159" s="167" t="e">
        <f t="shared" si="55"/>
        <v>#DIV/0!</v>
      </c>
    </row>
    <row r="160" spans="1:20" s="149" customFormat="1" ht="22.5" x14ac:dyDescent="0.3">
      <c r="A160" s="98">
        <v>116</v>
      </c>
      <c r="B160" s="870"/>
      <c r="C160" s="693"/>
      <c r="D160" s="857"/>
      <c r="E160" s="859"/>
      <c r="F160" s="862"/>
      <c r="G160" s="863"/>
      <c r="H160" s="862"/>
      <c r="I160" s="103">
        <f t="shared" si="56"/>
        <v>0</v>
      </c>
      <c r="J160" s="878"/>
      <c r="K160" s="669"/>
      <c r="L160" s="791"/>
      <c r="M160" s="669"/>
      <c r="N160" s="791"/>
      <c r="O160" s="674"/>
      <c r="P160" s="497"/>
      <c r="Q160" s="497"/>
      <c r="R160" s="672"/>
      <c r="S160" s="65">
        <f t="shared" si="54"/>
        <v>0</v>
      </c>
      <c r="T160" s="167" t="e">
        <f t="shared" si="55"/>
        <v>#DIV/0!</v>
      </c>
    </row>
    <row r="161" spans="1:20" s="149" customFormat="1" ht="22.5" x14ac:dyDescent="0.3">
      <c r="A161" s="98">
        <v>117</v>
      </c>
      <c r="B161" s="870"/>
      <c r="C161" s="693"/>
      <c r="D161" s="857"/>
      <c r="E161" s="865"/>
      <c r="F161" s="862"/>
      <c r="G161" s="863"/>
      <c r="H161" s="862"/>
      <c r="I161" s="103">
        <f t="shared" si="56"/>
        <v>0</v>
      </c>
      <c r="J161" s="878"/>
      <c r="K161" s="669"/>
      <c r="L161" s="791"/>
      <c r="M161" s="669"/>
      <c r="N161" s="791"/>
      <c r="O161" s="880"/>
      <c r="P161" s="497"/>
      <c r="Q161" s="872"/>
      <c r="R161" s="875"/>
      <c r="S161" s="65">
        <f t="shared" si="54"/>
        <v>0</v>
      </c>
      <c r="T161" s="167" t="e">
        <f t="shared" si="55"/>
        <v>#DIV/0!</v>
      </c>
    </row>
    <row r="162" spans="1:20" s="149" customFormat="1" ht="22.5" x14ac:dyDescent="0.3">
      <c r="A162" s="98">
        <v>118</v>
      </c>
      <c r="B162" s="870"/>
      <c r="C162" s="693"/>
      <c r="D162" s="857"/>
      <c r="E162" s="865"/>
      <c r="F162" s="862"/>
      <c r="G162" s="863"/>
      <c r="H162" s="862"/>
      <c r="I162" s="103">
        <f t="shared" si="56"/>
        <v>0</v>
      </c>
      <c r="J162" s="878"/>
      <c r="K162" s="669"/>
      <c r="L162" s="791"/>
      <c r="M162" s="669"/>
      <c r="N162" s="791"/>
      <c r="O162" s="880"/>
      <c r="P162" s="497"/>
      <c r="Q162" s="872"/>
      <c r="R162" s="875"/>
      <c r="S162" s="65">
        <f t="shared" si="54"/>
        <v>0</v>
      </c>
      <c r="T162" s="167" t="e">
        <f t="shared" si="55"/>
        <v>#DIV/0!</v>
      </c>
    </row>
    <row r="163" spans="1:20" s="149" customFormat="1" ht="22.5" x14ac:dyDescent="0.3">
      <c r="A163" s="98">
        <v>119</v>
      </c>
      <c r="B163" s="693"/>
      <c r="C163" s="693"/>
      <c r="D163" s="857"/>
      <c r="E163" s="865"/>
      <c r="F163" s="862"/>
      <c r="G163" s="863"/>
      <c r="H163" s="862"/>
      <c r="I163" s="103">
        <f t="shared" si="56"/>
        <v>0</v>
      </c>
      <c r="J163" s="878"/>
      <c r="K163" s="669"/>
      <c r="L163" s="791"/>
      <c r="M163" s="669"/>
      <c r="N163" s="791"/>
      <c r="O163" s="880"/>
      <c r="P163" s="497"/>
      <c r="Q163" s="497"/>
      <c r="R163" s="672"/>
      <c r="S163" s="65">
        <f t="shared" si="54"/>
        <v>0</v>
      </c>
      <c r="T163" s="167" t="e">
        <f t="shared" si="55"/>
        <v>#DIV/0!</v>
      </c>
    </row>
    <row r="164" spans="1:20" s="149" customFormat="1" ht="21.75" customHeight="1" x14ac:dyDescent="0.25">
      <c r="A164" s="98">
        <v>120</v>
      </c>
      <c r="B164" s="693"/>
      <c r="C164" s="693"/>
      <c r="D164" s="864"/>
      <c r="E164" s="859"/>
      <c r="F164" s="862"/>
      <c r="G164" s="863"/>
      <c r="H164" s="862"/>
      <c r="I164" s="103">
        <f t="shared" ref="I164" si="57">H164-F164</f>
        <v>0</v>
      </c>
      <c r="J164" s="788"/>
      <c r="K164" s="669"/>
      <c r="L164" s="791"/>
      <c r="M164" s="669"/>
      <c r="N164" s="795"/>
      <c r="O164" s="674"/>
      <c r="P164" s="948"/>
      <c r="Q164" s="497"/>
      <c r="R164" s="672"/>
      <c r="S164" s="65">
        <f t="shared" si="54"/>
        <v>0</v>
      </c>
      <c r="T164" s="167" t="e">
        <f t="shared" si="55"/>
        <v>#DIV/0!</v>
      </c>
    </row>
    <row r="165" spans="1:20" s="149" customFormat="1" ht="29.25" customHeight="1" x14ac:dyDescent="0.25">
      <c r="A165" s="98"/>
      <c r="B165" s="694"/>
      <c r="C165" s="693"/>
      <c r="D165" s="363"/>
      <c r="E165" s="532"/>
      <c r="F165" s="764"/>
      <c r="G165" s="543"/>
      <c r="H165" s="764"/>
      <c r="I165" s="618">
        <f t="shared" si="56"/>
        <v>0</v>
      </c>
      <c r="J165" s="877"/>
      <c r="K165" s="669"/>
      <c r="L165" s="791"/>
      <c r="M165" s="669"/>
      <c r="N165" s="791"/>
      <c r="O165" s="673"/>
      <c r="P165" s="497"/>
      <c r="Q165" s="497"/>
      <c r="R165" s="675"/>
      <c r="S165" s="65">
        <f t="shared" si="54"/>
        <v>0</v>
      </c>
      <c r="T165" s="167" t="e">
        <f t="shared" si="55"/>
        <v>#DIV/0!</v>
      </c>
    </row>
    <row r="166" spans="1:20" s="149" customFormat="1" ht="25.5" customHeight="1" x14ac:dyDescent="0.25">
      <c r="A166" s="98"/>
      <c r="B166" s="693"/>
      <c r="C166" s="693"/>
      <c r="D166" s="363"/>
      <c r="E166" s="532"/>
      <c r="F166" s="764"/>
      <c r="G166" s="543"/>
      <c r="H166" s="764"/>
      <c r="I166" s="103">
        <f t="shared" si="56"/>
        <v>0</v>
      </c>
      <c r="J166" s="877"/>
      <c r="K166" s="669"/>
      <c r="L166" s="791"/>
      <c r="M166" s="669"/>
      <c r="N166" s="791"/>
      <c r="O166" s="674"/>
      <c r="P166" s="497"/>
      <c r="Q166" s="497"/>
      <c r="R166" s="675"/>
      <c r="S166" s="65">
        <f t="shared" si="54"/>
        <v>0</v>
      </c>
      <c r="T166" s="167" t="e">
        <f t="shared" si="55"/>
        <v>#DIV/0!</v>
      </c>
    </row>
    <row r="167" spans="1:20" s="149" customFormat="1" ht="26.25" customHeight="1" x14ac:dyDescent="0.25">
      <c r="A167" s="98"/>
      <c r="B167" s="693"/>
      <c r="C167" s="693"/>
      <c r="D167" s="363"/>
      <c r="E167" s="532"/>
      <c r="F167" s="529"/>
      <c r="G167" s="543"/>
      <c r="H167" s="764"/>
      <c r="I167" s="103">
        <f t="shared" si="56"/>
        <v>0</v>
      </c>
      <c r="J167" s="877"/>
      <c r="K167" s="669"/>
      <c r="L167" s="791"/>
      <c r="M167" s="669"/>
      <c r="N167" s="791"/>
      <c r="O167" s="674"/>
      <c r="P167" s="497"/>
      <c r="Q167" s="497"/>
      <c r="R167" s="675"/>
      <c r="S167" s="65">
        <f t="shared" si="54"/>
        <v>0</v>
      </c>
      <c r="T167" s="167" t="e">
        <f t="shared" si="55"/>
        <v>#DIV/0!</v>
      </c>
    </row>
    <row r="168" spans="1:20" s="149" customFormat="1" ht="18.75" customHeight="1" x14ac:dyDescent="0.25">
      <c r="A168" s="98"/>
      <c r="B168" s="693"/>
      <c r="C168" s="693"/>
      <c r="D168" s="363"/>
      <c r="E168" s="532"/>
      <c r="F168" s="529"/>
      <c r="G168" s="543"/>
      <c r="H168" s="764"/>
      <c r="I168" s="103">
        <f t="shared" si="56"/>
        <v>0</v>
      </c>
      <c r="J168" s="877"/>
      <c r="K168" s="669"/>
      <c r="L168" s="791"/>
      <c r="M168" s="669"/>
      <c r="N168" s="791"/>
      <c r="O168" s="674"/>
      <c r="P168" s="949"/>
      <c r="Q168" s="500"/>
      <c r="R168" s="675"/>
      <c r="S168" s="65">
        <f t="shared" si="54"/>
        <v>0</v>
      </c>
      <c r="T168" s="167" t="e">
        <f t="shared" si="55"/>
        <v>#DIV/0!</v>
      </c>
    </row>
    <row r="169" spans="1:20" s="149" customFormat="1" ht="24.75" customHeight="1" x14ac:dyDescent="0.25">
      <c r="A169" s="98"/>
      <c r="B169" s="693"/>
      <c r="C169" s="693"/>
      <c r="D169" s="363"/>
      <c r="E169" s="532"/>
      <c r="F169" s="529"/>
      <c r="G169" s="543"/>
      <c r="H169" s="529"/>
      <c r="I169" s="103">
        <f t="shared" si="56"/>
        <v>0</v>
      </c>
      <c r="J169" s="877"/>
      <c r="K169" s="669"/>
      <c r="L169" s="791"/>
      <c r="M169" s="669"/>
      <c r="N169" s="791"/>
      <c r="O169" s="674"/>
      <c r="P169" s="949"/>
      <c r="Q169" s="500"/>
      <c r="R169" s="670"/>
      <c r="S169" s="65">
        <f t="shared" si="54"/>
        <v>0</v>
      </c>
      <c r="T169" s="167" t="e">
        <f t="shared" si="55"/>
        <v>#DIV/0!</v>
      </c>
    </row>
    <row r="170" spans="1:20" s="149" customFormat="1" ht="27" customHeight="1" x14ac:dyDescent="0.25">
      <c r="A170" s="98"/>
      <c r="B170" s="693"/>
      <c r="C170" s="693"/>
      <c r="D170" s="363"/>
      <c r="E170" s="532"/>
      <c r="F170" s="529"/>
      <c r="G170" s="543"/>
      <c r="H170" s="529"/>
      <c r="I170" s="103">
        <f t="shared" si="56"/>
        <v>0</v>
      </c>
      <c r="J170" s="877"/>
      <c r="K170" s="669"/>
      <c r="L170" s="791"/>
      <c r="M170" s="669"/>
      <c r="N170" s="791"/>
      <c r="O170" s="674"/>
      <c r="P170" s="950"/>
      <c r="Q170" s="500"/>
      <c r="R170" s="670"/>
      <c r="S170" s="65">
        <f t="shared" si="54"/>
        <v>0</v>
      </c>
      <c r="T170" s="167" t="e">
        <f t="shared" si="55"/>
        <v>#DIV/0!</v>
      </c>
    </row>
    <row r="171" spans="1:20" s="149" customFormat="1" ht="27" customHeight="1" x14ac:dyDescent="0.25">
      <c r="A171" s="98"/>
      <c r="B171" s="695"/>
      <c r="C171" s="693"/>
      <c r="D171" s="363"/>
      <c r="E171" s="532"/>
      <c r="F171" s="529"/>
      <c r="G171" s="543"/>
      <c r="H171" s="529"/>
      <c r="I171" s="103">
        <f t="shared" si="56"/>
        <v>0</v>
      </c>
      <c r="J171" s="877"/>
      <c r="K171" s="669"/>
      <c r="L171" s="791"/>
      <c r="M171" s="669"/>
      <c r="N171" s="791"/>
      <c r="O171" s="673"/>
      <c r="P171" s="950"/>
      <c r="Q171" s="500"/>
      <c r="R171" s="879"/>
      <c r="S171" s="65">
        <f t="shared" si="54"/>
        <v>0</v>
      </c>
      <c r="T171" s="167" t="e">
        <f t="shared" si="55"/>
        <v>#DIV/0!</v>
      </c>
    </row>
    <row r="172" spans="1:20" s="149" customFormat="1" ht="29.25" customHeight="1" x14ac:dyDescent="0.25">
      <c r="A172" s="98"/>
      <c r="B172" s="548"/>
      <c r="C172" s="544"/>
      <c r="D172" s="363"/>
      <c r="E172" s="530"/>
      <c r="F172" s="529"/>
      <c r="G172" s="543"/>
      <c r="H172" s="529"/>
      <c r="I172" s="103">
        <f t="shared" si="56"/>
        <v>0</v>
      </c>
      <c r="J172" s="877"/>
      <c r="K172" s="669"/>
      <c r="L172" s="791"/>
      <c r="M172" s="669"/>
      <c r="N172" s="791"/>
      <c r="O172" s="676"/>
      <c r="P172" s="950"/>
      <c r="Q172" s="500"/>
      <c r="R172" s="670"/>
      <c r="S172" s="65">
        <f t="shared" si="54"/>
        <v>0</v>
      </c>
      <c r="T172" s="167" t="e">
        <f t="shared" si="55"/>
        <v>#DIV/0!</v>
      </c>
    </row>
    <row r="173" spans="1:20" s="149" customFormat="1" ht="24.75" customHeight="1" x14ac:dyDescent="0.25">
      <c r="A173" s="98"/>
      <c r="B173" s="363"/>
      <c r="C173" s="363"/>
      <c r="D173" s="363"/>
      <c r="E173" s="530"/>
      <c r="F173" s="529"/>
      <c r="G173" s="543"/>
      <c r="H173" s="529"/>
      <c r="I173" s="103">
        <f t="shared" si="56"/>
        <v>0</v>
      </c>
      <c r="J173" s="877"/>
      <c r="K173" s="669"/>
      <c r="L173" s="791"/>
      <c r="M173" s="669"/>
      <c r="N173" s="791"/>
      <c r="O173" s="673"/>
      <c r="P173" s="949"/>
      <c r="Q173" s="500"/>
      <c r="R173" s="670"/>
      <c r="S173" s="65">
        <f t="shared" si="54"/>
        <v>0</v>
      </c>
      <c r="T173" s="167" t="e">
        <f t="shared" si="55"/>
        <v>#DIV/0!</v>
      </c>
    </row>
    <row r="174" spans="1:20" s="149" customFormat="1" ht="18.75" x14ac:dyDescent="0.25">
      <c r="A174" s="98"/>
      <c r="B174" s="363"/>
      <c r="C174" s="363"/>
      <c r="D174" s="363"/>
      <c r="E174" s="530"/>
      <c r="F174" s="529"/>
      <c r="G174" s="543"/>
      <c r="H174" s="529"/>
      <c r="I174" s="103">
        <f t="shared" si="56"/>
        <v>0</v>
      </c>
      <c r="J174" s="877"/>
      <c r="K174" s="669"/>
      <c r="L174" s="791"/>
      <c r="M174" s="669"/>
      <c r="N174" s="791"/>
      <c r="O174" s="880"/>
      <c r="P174" s="949"/>
      <c r="Q174" s="500"/>
      <c r="R174" s="670"/>
      <c r="S174" s="65">
        <f t="shared" si="54"/>
        <v>0</v>
      </c>
      <c r="T174" s="167" t="e">
        <f t="shared" si="55"/>
        <v>#DIV/0!</v>
      </c>
    </row>
    <row r="175" spans="1:20" s="149" customFormat="1" ht="30.75" customHeight="1" x14ac:dyDescent="0.25">
      <c r="A175" s="98"/>
      <c r="B175" s="566"/>
      <c r="C175" s="363"/>
      <c r="D175" s="363"/>
      <c r="E175" s="530"/>
      <c r="F175" s="529"/>
      <c r="G175" s="543"/>
      <c r="H175" s="529"/>
      <c r="I175" s="103">
        <f t="shared" si="56"/>
        <v>0</v>
      </c>
      <c r="J175" s="877"/>
      <c r="K175" s="669"/>
      <c r="L175" s="791"/>
      <c r="M175" s="669"/>
      <c r="N175" s="881"/>
      <c r="O175" s="880"/>
      <c r="P175" s="949"/>
      <c r="Q175" s="500"/>
      <c r="R175" s="670"/>
      <c r="S175" s="65">
        <f t="shared" si="54"/>
        <v>0</v>
      </c>
      <c r="T175" s="167" t="e">
        <f t="shared" si="55"/>
        <v>#DIV/0!</v>
      </c>
    </row>
    <row r="176" spans="1:20" s="149" customFormat="1" ht="18.75" x14ac:dyDescent="0.25">
      <c r="A176" s="98"/>
      <c r="B176" s="543"/>
      <c r="C176" s="363"/>
      <c r="D176" s="363"/>
      <c r="E176" s="530"/>
      <c r="F176" s="529"/>
      <c r="G176" s="543"/>
      <c r="H176" s="529"/>
      <c r="I176" s="103">
        <f t="shared" si="56"/>
        <v>0</v>
      </c>
      <c r="J176" s="867"/>
      <c r="K176" s="669"/>
      <c r="L176" s="791"/>
      <c r="M176" s="669"/>
      <c r="N176" s="882"/>
      <c r="O176" s="880"/>
      <c r="P176" s="949"/>
      <c r="Q176" s="500"/>
      <c r="R176" s="883"/>
      <c r="S176" s="65">
        <f t="shared" si="54"/>
        <v>0</v>
      </c>
      <c r="T176" s="167" t="e">
        <f t="shared" si="55"/>
        <v>#DIV/0!</v>
      </c>
    </row>
    <row r="177" spans="1:20" s="149" customFormat="1" ht="18.75" x14ac:dyDescent="0.25">
      <c r="A177" s="98"/>
      <c r="B177" s="363"/>
      <c r="C177" s="363"/>
      <c r="D177" s="363"/>
      <c r="E177" s="530"/>
      <c r="F177" s="529"/>
      <c r="G177" s="543"/>
      <c r="H177" s="529"/>
      <c r="I177" s="103">
        <f t="shared" si="56"/>
        <v>0</v>
      </c>
      <c r="J177" s="867"/>
      <c r="K177" s="669"/>
      <c r="L177" s="791"/>
      <c r="M177" s="669"/>
      <c r="N177" s="884"/>
      <c r="O177" s="880"/>
      <c r="P177" s="950"/>
      <c r="Q177" s="500"/>
      <c r="R177" s="883"/>
      <c r="S177" s="65">
        <f t="shared" si="54"/>
        <v>0</v>
      </c>
      <c r="T177" s="167" t="e">
        <f t="shared" si="55"/>
        <v>#DIV/0!</v>
      </c>
    </row>
    <row r="178" spans="1:20" s="149" customFormat="1" ht="27.75" customHeight="1" x14ac:dyDescent="0.25">
      <c r="A178" s="98"/>
      <c r="B178" s="363"/>
      <c r="C178" s="363"/>
      <c r="D178" s="363"/>
      <c r="E178" s="530"/>
      <c r="F178" s="529"/>
      <c r="G178" s="543"/>
      <c r="H178" s="529"/>
      <c r="I178" s="103">
        <f t="shared" si="56"/>
        <v>0</v>
      </c>
      <c r="J178" s="651"/>
      <c r="K178" s="669"/>
      <c r="L178" s="791"/>
      <c r="M178" s="669"/>
      <c r="N178" s="796"/>
      <c r="O178" s="880"/>
      <c r="P178" s="949"/>
      <c r="Q178" s="500"/>
      <c r="R178" s="883"/>
      <c r="S178" s="65">
        <f t="shared" si="54"/>
        <v>0</v>
      </c>
      <c r="T178" s="167" t="e">
        <f t="shared" si="55"/>
        <v>#DIV/0!</v>
      </c>
    </row>
    <row r="179" spans="1:20" s="149" customFormat="1" ht="32.25" customHeight="1" x14ac:dyDescent="0.25">
      <c r="A179" s="98"/>
      <c r="B179" s="363"/>
      <c r="C179" s="363"/>
      <c r="D179" s="363"/>
      <c r="E179" s="530"/>
      <c r="F179" s="529"/>
      <c r="G179" s="543"/>
      <c r="H179" s="529"/>
      <c r="I179" s="103">
        <f t="shared" si="56"/>
        <v>0</v>
      </c>
      <c r="J179" s="651"/>
      <c r="K179" s="669"/>
      <c r="L179" s="791"/>
      <c r="M179" s="669"/>
      <c r="N179" s="796"/>
      <c r="O179" s="880"/>
      <c r="P179" s="949"/>
      <c r="Q179" s="500"/>
      <c r="R179" s="883"/>
      <c r="S179" s="65">
        <f t="shared" si="54"/>
        <v>0</v>
      </c>
      <c r="T179" s="167" t="e">
        <f t="shared" si="55"/>
        <v>#DIV/0!</v>
      </c>
    </row>
    <row r="180" spans="1:20" s="149" customFormat="1" ht="19.5" customHeight="1" x14ac:dyDescent="0.25">
      <c r="A180" s="98"/>
      <c r="B180" s="363"/>
      <c r="C180" s="363"/>
      <c r="D180" s="363"/>
      <c r="E180" s="530"/>
      <c r="F180" s="529"/>
      <c r="G180" s="543"/>
      <c r="H180" s="529"/>
      <c r="I180" s="103">
        <f t="shared" si="56"/>
        <v>0</v>
      </c>
      <c r="J180" s="651"/>
      <c r="K180" s="669"/>
      <c r="L180" s="791"/>
      <c r="M180" s="669"/>
      <c r="N180" s="796"/>
      <c r="O180" s="880"/>
      <c r="P180" s="949"/>
      <c r="Q180" s="500"/>
      <c r="R180" s="883"/>
      <c r="S180" s="65">
        <f t="shared" si="54"/>
        <v>0</v>
      </c>
      <c r="T180" s="167" t="e">
        <f t="shared" si="55"/>
        <v>#DIV/0!</v>
      </c>
    </row>
    <row r="181" spans="1:20" s="149" customFormat="1" x14ac:dyDescent="0.25">
      <c r="A181" s="98"/>
      <c r="B181" s="393"/>
      <c r="C181" s="73"/>
      <c r="D181" s="153"/>
      <c r="E181" s="146"/>
      <c r="F181" s="103"/>
      <c r="G181" s="98"/>
      <c r="H181" s="359"/>
      <c r="I181" s="103">
        <f t="shared" si="56"/>
        <v>0</v>
      </c>
      <c r="J181" s="173"/>
      <c r="K181" s="217"/>
      <c r="L181" s="586"/>
      <c r="M181" s="216"/>
      <c r="N181" s="770"/>
      <c r="O181" s="375"/>
      <c r="P181" s="951"/>
      <c r="Q181" s="501"/>
      <c r="R181" s="592"/>
      <c r="S181" s="65">
        <f t="shared" si="54"/>
        <v>0</v>
      </c>
      <c r="T181" s="167" t="e">
        <f t="shared" si="55"/>
        <v>#DIV/0!</v>
      </c>
    </row>
    <row r="182" spans="1:20" s="149" customFormat="1" x14ac:dyDescent="0.25">
      <c r="A182" s="98"/>
      <c r="B182" s="75"/>
      <c r="C182" s="73"/>
      <c r="D182" s="153"/>
      <c r="E182" s="146"/>
      <c r="F182" s="103"/>
      <c r="G182" s="98"/>
      <c r="H182" s="359"/>
      <c r="I182" s="103">
        <f t="shared" si="56"/>
        <v>0</v>
      </c>
      <c r="J182" s="173"/>
      <c r="K182" s="217"/>
      <c r="L182" s="586"/>
      <c r="M182" s="216"/>
      <c r="N182" s="770"/>
      <c r="O182" s="375"/>
      <c r="P182" s="951"/>
      <c r="Q182" s="501"/>
      <c r="R182" s="592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75"/>
      <c r="C183" s="73"/>
      <c r="D183" s="153"/>
      <c r="E183" s="146"/>
      <c r="F183" s="103"/>
      <c r="G183" s="98"/>
      <c r="H183" s="359"/>
      <c r="I183" s="103">
        <f t="shared" si="56"/>
        <v>0</v>
      </c>
      <c r="J183" s="173"/>
      <c r="K183" s="217"/>
      <c r="L183" s="586"/>
      <c r="M183" s="216"/>
      <c r="N183" s="770"/>
      <c r="O183" s="375"/>
      <c r="P183" s="951"/>
      <c r="Q183" s="501"/>
      <c r="R183" s="592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59"/>
      <c r="I184" s="103">
        <f t="shared" si="56"/>
        <v>0</v>
      </c>
      <c r="J184" s="173"/>
      <c r="K184" s="217"/>
      <c r="L184" s="586"/>
      <c r="M184" s="216"/>
      <c r="N184" s="770"/>
      <c r="O184" s="375"/>
      <c r="P184" s="951"/>
      <c r="Q184" s="501"/>
      <c r="R184" s="592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59"/>
      <c r="I185" s="103">
        <f t="shared" si="56"/>
        <v>0</v>
      </c>
      <c r="J185" s="173"/>
      <c r="K185" s="217"/>
      <c r="L185" s="586"/>
      <c r="M185" s="216"/>
      <c r="N185" s="770"/>
      <c r="O185" s="375"/>
      <c r="P185" s="951"/>
      <c r="Q185" s="501"/>
      <c r="R185" s="592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59"/>
      <c r="I186" s="103">
        <f t="shared" si="56"/>
        <v>0</v>
      </c>
      <c r="J186" s="173"/>
      <c r="K186" s="217"/>
      <c r="L186" s="586"/>
      <c r="M186" s="216"/>
      <c r="N186" s="770"/>
      <c r="O186" s="375"/>
      <c r="P186" s="951"/>
      <c r="Q186" s="501"/>
      <c r="R186" s="592"/>
      <c r="S186" s="65">
        <f t="shared" si="54"/>
        <v>0</v>
      </c>
      <c r="T186" s="167" t="e">
        <f t="shared" si="55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59"/>
      <c r="I187" s="103">
        <f t="shared" si="56"/>
        <v>0</v>
      </c>
      <c r="J187" s="173"/>
      <c r="K187" s="217"/>
      <c r="L187" s="586"/>
      <c r="M187" s="216"/>
      <c r="N187" s="770"/>
      <c r="O187" s="375"/>
      <c r="P187" s="951"/>
      <c r="Q187" s="501"/>
      <c r="R187" s="592"/>
      <c r="S187" s="65">
        <f t="shared" si="54"/>
        <v>0</v>
      </c>
      <c r="T187" s="167" t="e">
        <f t="shared" si="55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59"/>
      <c r="I188" s="103">
        <f t="shared" si="56"/>
        <v>0</v>
      </c>
      <c r="J188" s="173"/>
      <c r="K188" s="217"/>
      <c r="L188" s="586"/>
      <c r="M188" s="216"/>
      <c r="N188" s="771"/>
      <c r="O188" s="375"/>
      <c r="P188" s="951"/>
      <c r="Q188" s="502"/>
      <c r="R188" s="593"/>
      <c r="S188" s="65">
        <f t="shared" si="54"/>
        <v>0</v>
      </c>
      <c r="T188" s="167" t="e">
        <f t="shared" si="55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59"/>
      <c r="I189" s="103">
        <f t="shared" si="56"/>
        <v>0</v>
      </c>
      <c r="J189" s="173"/>
      <c r="K189" s="217"/>
      <c r="L189" s="586"/>
      <c r="M189" s="216"/>
      <c r="N189" s="771"/>
      <c r="O189" s="375"/>
      <c r="P189" s="951"/>
      <c r="Q189" s="502"/>
      <c r="R189" s="593"/>
      <c r="S189" s="65"/>
      <c r="T189" s="65"/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59"/>
      <c r="I190" s="103">
        <f t="shared" si="56"/>
        <v>0</v>
      </c>
      <c r="J190" s="173"/>
      <c r="K190" s="217"/>
      <c r="L190" s="586"/>
      <c r="M190" s="216"/>
      <c r="N190" s="771"/>
      <c r="O190" s="375"/>
      <c r="P190" s="951"/>
      <c r="Q190" s="502"/>
      <c r="R190" s="593"/>
      <c r="S190" s="65"/>
      <c r="T190" s="65"/>
    </row>
    <row r="191" spans="1:20" s="149" customFormat="1" ht="15.75" thickBot="1" x14ac:dyDescent="0.3">
      <c r="A191" s="98"/>
      <c r="B191" s="75"/>
      <c r="C191" s="143"/>
      <c r="D191" s="143"/>
      <c r="E191" s="131"/>
      <c r="F191" s="429"/>
      <c r="G191" s="98"/>
      <c r="H191" s="359"/>
      <c r="I191" s="103">
        <f t="shared" si="56"/>
        <v>0</v>
      </c>
      <c r="J191" s="173"/>
      <c r="K191" s="106"/>
      <c r="L191" s="586"/>
      <c r="M191" s="71"/>
      <c r="N191" s="771"/>
      <c r="O191" s="124"/>
      <c r="P191" s="389"/>
      <c r="Q191" s="503"/>
      <c r="R191" s="594"/>
      <c r="S191" s="65">
        <f t="shared" ref="S191:S196" si="58">Q191+M191+K191</f>
        <v>0</v>
      </c>
      <c r="T191" s="65" t="e">
        <f t="shared" ref="T191:T199" si="59">S191/H191+0.1</f>
        <v>#DIV/0!</v>
      </c>
    </row>
    <row r="192" spans="1:20" s="149" customFormat="1" ht="15.75" hidden="1" thickBot="1" x14ac:dyDescent="0.3">
      <c r="A192" s="98"/>
      <c r="B192" s="75"/>
      <c r="C192" s="75"/>
      <c r="D192" s="143"/>
      <c r="E192" s="131"/>
      <c r="F192" s="429"/>
      <c r="G192" s="98"/>
      <c r="H192" s="359"/>
      <c r="I192" s="103">
        <f t="shared" si="56"/>
        <v>0</v>
      </c>
      <c r="J192" s="173"/>
      <c r="K192" s="106"/>
      <c r="L192" s="586"/>
      <c r="M192" s="71"/>
      <c r="N192" s="771"/>
      <c r="O192" s="124"/>
      <c r="P192" s="389"/>
      <c r="Q192" s="504"/>
      <c r="R192" s="595"/>
      <c r="S192" s="65">
        <f t="shared" si="58"/>
        <v>0</v>
      </c>
      <c r="T192" s="65" t="e">
        <f t="shared" si="59"/>
        <v>#DIV/0!</v>
      </c>
    </row>
    <row r="193" spans="1:20" s="149" customFormat="1" ht="15.75" hidden="1" thickBot="1" x14ac:dyDescent="0.3">
      <c r="A193" s="98"/>
      <c r="B193" s="75"/>
      <c r="C193" s="75"/>
      <c r="D193" s="143"/>
      <c r="E193" s="131"/>
      <c r="F193" s="429"/>
      <c r="G193" s="98"/>
      <c r="H193" s="359"/>
      <c r="I193" s="103">
        <f t="shared" si="56"/>
        <v>0</v>
      </c>
      <c r="J193" s="173"/>
      <c r="K193" s="106"/>
      <c r="L193" s="586"/>
      <c r="M193" s="71"/>
      <c r="N193" s="771"/>
      <c r="O193" s="124"/>
      <c r="P193" s="389"/>
      <c r="Q193" s="504"/>
      <c r="R193" s="595"/>
      <c r="S193" s="65">
        <f t="shared" si="58"/>
        <v>0</v>
      </c>
      <c r="T193" s="65" t="e">
        <f t="shared" si="59"/>
        <v>#DIV/0!</v>
      </c>
    </row>
    <row r="194" spans="1:20" s="149" customFormat="1" ht="15.75" hidden="1" thickBot="1" x14ac:dyDescent="0.3">
      <c r="A194" s="98"/>
      <c r="B194" s="75"/>
      <c r="C194" s="75"/>
      <c r="D194" s="143"/>
      <c r="E194" s="131"/>
      <c r="F194" s="429"/>
      <c r="G194" s="98"/>
      <c r="H194" s="359"/>
      <c r="I194" s="103">
        <f t="shared" si="56"/>
        <v>0</v>
      </c>
      <c r="J194" s="173"/>
      <c r="K194" s="106"/>
      <c r="L194" s="586"/>
      <c r="M194" s="71"/>
      <c r="N194" s="771"/>
      <c r="O194" s="124"/>
      <c r="P194" s="389"/>
      <c r="Q194" s="504"/>
      <c r="R194" s="596"/>
      <c r="S194" s="65">
        <f t="shared" si="58"/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75"/>
      <c r="D195" s="143"/>
      <c r="E195" s="131"/>
      <c r="F195" s="429"/>
      <c r="G195" s="98"/>
      <c r="H195" s="359"/>
      <c r="I195" s="103">
        <f t="shared" si="56"/>
        <v>0</v>
      </c>
      <c r="J195" s="173"/>
      <c r="K195" s="106"/>
      <c r="L195" s="586"/>
      <c r="M195" s="71"/>
      <c r="N195" s="771"/>
      <c r="O195" s="124"/>
      <c r="P195" s="389"/>
      <c r="Q195" s="504"/>
      <c r="R195" s="596"/>
      <c r="S195" s="65">
        <f t="shared" si="58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143"/>
      <c r="E196" s="131"/>
      <c r="F196" s="429"/>
      <c r="G196" s="98"/>
      <c r="H196" s="359"/>
      <c r="I196" s="103">
        <f t="shared" si="56"/>
        <v>0</v>
      </c>
      <c r="J196" s="173"/>
      <c r="K196" s="106"/>
      <c r="L196" s="586"/>
      <c r="M196" s="71"/>
      <c r="N196" s="771"/>
      <c r="O196" s="124"/>
      <c r="P196" s="389"/>
      <c r="Q196" s="379"/>
      <c r="R196" s="597"/>
      <c r="S196" s="65">
        <f t="shared" si="58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143"/>
      <c r="D197" s="99"/>
      <c r="E197" s="131"/>
      <c r="F197" s="429"/>
      <c r="G197" s="98"/>
      <c r="H197" s="359"/>
      <c r="I197" s="103">
        <f t="shared" si="56"/>
        <v>0</v>
      </c>
      <c r="J197" s="173"/>
      <c r="K197" s="106"/>
      <c r="L197" s="586"/>
      <c r="M197" s="71"/>
      <c r="N197" s="771"/>
      <c r="O197" s="124"/>
      <c r="P197" s="389"/>
      <c r="Q197" s="379"/>
      <c r="R197" s="597"/>
      <c r="S197" s="65">
        <f t="shared" ref="S197:S202" si="60">Q197+M197+K197</f>
        <v>0</v>
      </c>
      <c r="T197" s="65" t="e">
        <f t="shared" si="59"/>
        <v>#DIV/0!</v>
      </c>
    </row>
    <row r="198" spans="1:20" s="149" customFormat="1" ht="15.75" hidden="1" thickBot="1" x14ac:dyDescent="0.3">
      <c r="A198" s="98"/>
      <c r="B198" s="75"/>
      <c r="C198" s="145"/>
      <c r="D198" s="99"/>
      <c r="E198" s="131"/>
      <c r="F198" s="429"/>
      <c r="G198" s="98"/>
      <c r="H198" s="359"/>
      <c r="I198" s="103">
        <f t="shared" si="56"/>
        <v>0</v>
      </c>
      <c r="J198" s="173"/>
      <c r="K198" s="106"/>
      <c r="L198" s="586"/>
      <c r="M198" s="71"/>
      <c r="N198" s="771"/>
      <c r="O198" s="124"/>
      <c r="P198" s="389"/>
      <c r="Q198" s="379"/>
      <c r="R198" s="597"/>
      <c r="S198" s="65">
        <f t="shared" si="60"/>
        <v>0</v>
      </c>
      <c r="T198" s="65" t="e">
        <f t="shared" si="59"/>
        <v>#DIV/0!</v>
      </c>
    </row>
    <row r="199" spans="1:20" s="149" customFormat="1" ht="15.75" hidden="1" thickBot="1" x14ac:dyDescent="0.3">
      <c r="A199" s="98"/>
      <c r="B199" s="75"/>
      <c r="C199" s="145"/>
      <c r="D199" s="99"/>
      <c r="E199" s="131"/>
      <c r="F199" s="429"/>
      <c r="G199" s="98"/>
      <c r="H199" s="359"/>
      <c r="I199" s="103">
        <f t="shared" si="56"/>
        <v>0</v>
      </c>
      <c r="J199" s="173"/>
      <c r="K199" s="106"/>
      <c r="L199" s="586"/>
      <c r="M199" s="71"/>
      <c r="N199" s="771"/>
      <c r="O199" s="124"/>
      <c r="P199" s="389"/>
      <c r="Q199" s="379"/>
      <c r="R199" s="597"/>
      <c r="S199" s="65">
        <f t="shared" si="60"/>
        <v>0</v>
      </c>
      <c r="T199" s="65" t="e">
        <f t="shared" si="59"/>
        <v>#DIV/0!</v>
      </c>
    </row>
    <row r="200" spans="1:20" s="149" customFormat="1" ht="15.75" hidden="1" thickBot="1" x14ac:dyDescent="0.3">
      <c r="A200" s="98"/>
      <c r="B200" s="75"/>
      <c r="C200" s="145"/>
      <c r="D200" s="99"/>
      <c r="E200" s="131"/>
      <c r="F200" s="429"/>
      <c r="G200" s="98"/>
      <c r="H200" s="359"/>
      <c r="I200" s="103">
        <f t="shared" si="56"/>
        <v>0</v>
      </c>
      <c r="J200" s="173"/>
      <c r="K200" s="106"/>
      <c r="L200" s="586"/>
      <c r="M200" s="71"/>
      <c r="N200" s="771"/>
      <c r="O200" s="124"/>
      <c r="P200" s="389"/>
      <c r="Q200" s="379"/>
      <c r="R200" s="597"/>
      <c r="S200" s="65">
        <f t="shared" si="60"/>
        <v>0</v>
      </c>
      <c r="T200" s="65" t="e">
        <f>S200/H200</f>
        <v>#DIV/0!</v>
      </c>
    </row>
    <row r="201" spans="1:20" s="149" customFormat="1" ht="15.75" hidden="1" thickBot="1" x14ac:dyDescent="0.3">
      <c r="A201" s="98"/>
      <c r="B201" s="75"/>
      <c r="C201" s="145"/>
      <c r="D201" s="150"/>
      <c r="E201" s="131"/>
      <c r="F201" s="429"/>
      <c r="G201" s="98"/>
      <c r="H201" s="359"/>
      <c r="I201" s="103">
        <f t="shared" si="56"/>
        <v>0</v>
      </c>
      <c r="J201" s="173"/>
      <c r="K201" s="106"/>
      <c r="L201" s="586"/>
      <c r="M201" s="71"/>
      <c r="N201" s="771"/>
      <c r="O201" s="124"/>
      <c r="P201" s="389"/>
      <c r="Q201" s="505"/>
      <c r="R201" s="594"/>
      <c r="S201" s="65">
        <f t="shared" si="60"/>
        <v>0</v>
      </c>
      <c r="T201" s="65" t="e">
        <f>S201/H201</f>
        <v>#DIV/0!</v>
      </c>
    </row>
    <row r="202" spans="1:20" s="149" customFormat="1" ht="15.75" hidden="1" thickBot="1" x14ac:dyDescent="0.3">
      <c r="A202" s="98"/>
      <c r="B202" s="75"/>
      <c r="C202" s="145"/>
      <c r="D202" s="150"/>
      <c r="E202" s="131"/>
      <c r="F202" s="429"/>
      <c r="G202" s="98"/>
      <c r="H202" s="359"/>
      <c r="I202" s="103">
        <f t="shared" si="56"/>
        <v>0</v>
      </c>
      <c r="J202" s="173"/>
      <c r="K202" s="106"/>
      <c r="L202" s="586"/>
      <c r="M202" s="71"/>
      <c r="N202" s="771"/>
      <c r="O202" s="124"/>
      <c r="P202" s="389"/>
      <c r="Q202" s="505"/>
      <c r="R202" s="598"/>
      <c r="S202" s="65">
        <f t="shared" si="60"/>
        <v>0</v>
      </c>
      <c r="T202" s="65" t="e">
        <f>S202/H202</f>
        <v>#DIV/0!</v>
      </c>
    </row>
    <row r="203" spans="1:20" s="149" customFormat="1" ht="15.75" hidden="1" thickBot="1" x14ac:dyDescent="0.3">
      <c r="A203" s="98"/>
      <c r="B203" s="75"/>
      <c r="C203" s="95"/>
      <c r="D203" s="150"/>
      <c r="E203" s="436"/>
      <c r="F203" s="429"/>
      <c r="G203" s="98"/>
      <c r="H203" s="359"/>
      <c r="I203" s="103">
        <f t="shared" si="56"/>
        <v>0</v>
      </c>
      <c r="J203" s="126"/>
      <c r="K203" s="159"/>
      <c r="L203" s="587"/>
      <c r="M203" s="71"/>
      <c r="N203" s="772"/>
      <c r="O203" s="124"/>
      <c r="P203" s="389"/>
      <c r="Q203" s="379"/>
      <c r="R203" s="599"/>
      <c r="S203" s="65">
        <f>Q203+M203+K203</f>
        <v>0</v>
      </c>
      <c r="T203" s="65" t="e">
        <f>S203/H203+0.1</f>
        <v>#DIV/0!</v>
      </c>
    </row>
    <row r="204" spans="1:20" s="149" customFormat="1" ht="29.25" customHeight="1" thickTop="1" thickBot="1" x14ac:dyDescent="0.3">
      <c r="A204" s="98"/>
      <c r="B204" s="75"/>
      <c r="C204" s="95"/>
      <c r="D204" s="160"/>
      <c r="E204" s="131"/>
      <c r="F204" s="433" t="s">
        <v>31</v>
      </c>
      <c r="G204" s="72">
        <f>SUM(G5:G203)</f>
        <v>873</v>
      </c>
      <c r="H204" s="360">
        <f>SUM(H3:H203)</f>
        <v>121905.45</v>
      </c>
      <c r="I204" s="450">
        <f>PIERNA!I37</f>
        <v>0</v>
      </c>
      <c r="J204" s="46"/>
      <c r="K204" s="161">
        <f>SUM(K5:K203)</f>
        <v>0</v>
      </c>
      <c r="L204" s="588"/>
      <c r="M204" s="161">
        <f>SUM(M5:M203)</f>
        <v>0</v>
      </c>
      <c r="N204" s="773"/>
      <c r="O204" s="376"/>
      <c r="P204" s="952"/>
      <c r="Q204" s="506">
        <f>SUM(Q5:Q203)</f>
        <v>270475.74</v>
      </c>
      <c r="R204" s="600"/>
      <c r="S204" s="164">
        <f>Q204+M204+K204</f>
        <v>270475.74</v>
      </c>
      <c r="T204" s="65"/>
    </row>
    <row r="205" spans="1:20" s="149" customFormat="1" ht="15.75" thickTop="1" x14ac:dyDescent="0.25">
      <c r="B205" s="75"/>
      <c r="C205" s="75"/>
      <c r="D205" s="98"/>
      <c r="E205" s="131"/>
      <c r="F205" s="157"/>
      <c r="G205" s="98"/>
      <c r="H205" s="157"/>
      <c r="I205" s="75"/>
      <c r="J205" s="126"/>
      <c r="L205" s="589"/>
      <c r="N205" s="774"/>
      <c r="O205" s="158"/>
      <c r="P205" s="389"/>
      <c r="Q205" s="379"/>
      <c r="R205" s="461" t="s">
        <v>42</v>
      </c>
    </row>
  </sheetData>
  <sortState ref="A101:AC105">
    <sortCondition ref="E99:E100"/>
  </sortState>
  <mergeCells count="7">
    <mergeCell ref="B102:B103"/>
    <mergeCell ref="O102:O103"/>
    <mergeCell ref="Q1:Q2"/>
    <mergeCell ref="K1:K2"/>
    <mergeCell ref="M1:M2"/>
    <mergeCell ref="B99:B100"/>
    <mergeCell ref="O99:O10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9" activePane="bottomLeft" state="frozen"/>
      <selection pane="bottomLeft" activeCell="E27" sqref="E27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155" t="s">
        <v>351</v>
      </c>
      <c r="B1" s="1155"/>
      <c r="C1" s="1155"/>
      <c r="D1" s="1155"/>
      <c r="E1" s="1155"/>
      <c r="F1" s="1155"/>
      <c r="G1" s="1155"/>
      <c r="H1" s="11">
        <v>1</v>
      </c>
      <c r="L1" s="1155" t="str">
        <f>A1</f>
        <v>INVENTARIO  DEL MES DE  FEBRERO 2023</v>
      </c>
      <c r="M1" s="1155"/>
      <c r="N1" s="1155"/>
      <c r="O1" s="1155"/>
      <c r="P1" s="1155"/>
      <c r="Q1" s="1155"/>
      <c r="R1" s="1155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70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0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31"/>
      <c r="B4" s="1166" t="s">
        <v>71</v>
      </c>
      <c r="C4" s="236"/>
      <c r="D4" s="131"/>
      <c r="E4" s="458"/>
      <c r="F4" s="73"/>
      <c r="G4" s="152"/>
      <c r="H4" s="152"/>
      <c r="L4" s="431"/>
      <c r="M4" s="1166" t="s">
        <v>71</v>
      </c>
      <c r="N4" s="236"/>
      <c r="O4" s="131"/>
      <c r="P4" s="458"/>
      <c r="Q4" s="73"/>
      <c r="R4" s="152"/>
      <c r="S4" s="152"/>
    </row>
    <row r="5" spans="1:21" ht="21" customHeight="1" x14ac:dyDescent="0.25">
      <c r="A5" s="1168" t="s">
        <v>92</v>
      </c>
      <c r="B5" s="1167"/>
      <c r="C5" s="236">
        <v>119.5</v>
      </c>
      <c r="D5" s="131">
        <v>44974</v>
      </c>
      <c r="E5" s="458">
        <v>8848.7199999999993</v>
      </c>
      <c r="F5" s="73">
        <v>295</v>
      </c>
      <c r="G5" s="5"/>
      <c r="L5" s="1168" t="s">
        <v>92</v>
      </c>
      <c r="M5" s="1167"/>
      <c r="N5" s="236">
        <v>124</v>
      </c>
      <c r="O5" s="131">
        <v>44986</v>
      </c>
      <c r="P5" s="458">
        <v>9377.0400000000009</v>
      </c>
      <c r="Q5" s="73">
        <v>314</v>
      </c>
      <c r="R5" s="5"/>
    </row>
    <row r="6" spans="1:21" ht="21" customHeight="1" x14ac:dyDescent="0.25">
      <c r="A6" s="1168"/>
      <c r="B6" s="1167"/>
      <c r="C6" s="387"/>
      <c r="D6" s="131"/>
      <c r="E6" s="459"/>
      <c r="F6" s="73"/>
      <c r="G6" s="47">
        <f>F79</f>
        <v>8384.3610000000008</v>
      </c>
      <c r="H6" s="7">
        <f>E6-G6+E7+E5-G5+E4</f>
        <v>464.35899999999856</v>
      </c>
      <c r="L6" s="1168"/>
      <c r="M6" s="1167"/>
      <c r="N6" s="387"/>
      <c r="O6" s="131"/>
      <c r="P6" s="459"/>
      <c r="Q6" s="73"/>
      <c r="R6" s="47">
        <f>Q79</f>
        <v>0</v>
      </c>
      <c r="S6" s="7">
        <f>P6-R6+P7+P5-R5+P4</f>
        <v>9377.0400000000009</v>
      </c>
    </row>
    <row r="7" spans="1:21" ht="15.75" x14ac:dyDescent="0.25">
      <c r="A7" s="775"/>
      <c r="B7" s="1167"/>
      <c r="C7" s="226"/>
      <c r="D7" s="224"/>
      <c r="E7" s="458"/>
      <c r="F7" s="73"/>
      <c r="L7" s="775"/>
      <c r="M7" s="1167"/>
      <c r="N7" s="226"/>
      <c r="O7" s="224"/>
      <c r="P7" s="458"/>
      <c r="Q7" s="73"/>
    </row>
    <row r="8" spans="1:21" ht="15.75" thickBot="1" x14ac:dyDescent="0.3">
      <c r="A8" s="431"/>
      <c r="B8" s="145"/>
      <c r="C8" s="226"/>
      <c r="D8" s="224"/>
      <c r="E8" s="458"/>
      <c r="F8" s="73"/>
      <c r="L8" s="431"/>
      <c r="M8" s="145"/>
      <c r="N8" s="226"/>
      <c r="O8" s="224"/>
      <c r="P8" s="458"/>
      <c r="Q8" s="73"/>
    </row>
    <row r="9" spans="1:21" ht="16.5" thickTop="1" thickBot="1" x14ac:dyDescent="0.3">
      <c r="A9" s="117"/>
      <c r="B9" s="279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08" t="s">
        <v>3</v>
      </c>
      <c r="L9" s="117"/>
      <c r="M9" s="279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08" t="s">
        <v>3</v>
      </c>
    </row>
    <row r="10" spans="1:21" ht="15.75" thickTop="1" x14ac:dyDescent="0.25">
      <c r="A10" s="80" t="s">
        <v>32</v>
      </c>
      <c r="B10" s="757">
        <f>F6-C10+F5+F4+F7+F8</f>
        <v>260</v>
      </c>
      <c r="C10" s="702">
        <v>35</v>
      </c>
      <c r="D10" s="625">
        <v>994.9</v>
      </c>
      <c r="E10" s="652">
        <v>44974</v>
      </c>
      <c r="F10" s="625">
        <f t="shared" ref="F10:F57" si="0">D10</f>
        <v>994.9</v>
      </c>
      <c r="G10" s="623" t="s">
        <v>275</v>
      </c>
      <c r="H10" s="624">
        <v>137</v>
      </c>
      <c r="I10" s="656">
        <f>E6-F10+E5+E4+E7+E8</f>
        <v>7853.82</v>
      </c>
      <c r="J10" s="739">
        <f>F10*H10</f>
        <v>136301.29999999999</v>
      </c>
      <c r="L10" s="80" t="s">
        <v>32</v>
      </c>
      <c r="M10" s="707">
        <f>Q6-N10+Q5+Q4+Q7+Q8</f>
        <v>314</v>
      </c>
      <c r="N10" s="702"/>
      <c r="O10" s="625"/>
      <c r="P10" s="652"/>
      <c r="Q10" s="625">
        <f t="shared" ref="Q10:Q57" si="1">O10</f>
        <v>0</v>
      </c>
      <c r="R10" s="623"/>
      <c r="S10" s="624"/>
      <c r="T10" s="704">
        <f>P6-Q10+P5+P4+P7+P8</f>
        <v>9377.0400000000009</v>
      </c>
      <c r="U10" s="739">
        <f>Q10*S10</f>
        <v>0</v>
      </c>
    </row>
    <row r="11" spans="1:21" x14ac:dyDescent="0.25">
      <c r="A11" s="189"/>
      <c r="B11" s="757">
        <f>B10-C11</f>
        <v>259</v>
      </c>
      <c r="C11" s="702">
        <v>1</v>
      </c>
      <c r="D11" s="625">
        <v>24.04</v>
      </c>
      <c r="E11" s="652">
        <v>44974</v>
      </c>
      <c r="F11" s="625">
        <f t="shared" si="0"/>
        <v>24.04</v>
      </c>
      <c r="G11" s="623" t="s">
        <v>276</v>
      </c>
      <c r="H11" s="624">
        <v>137</v>
      </c>
      <c r="I11" s="656">
        <f>I10-F11</f>
        <v>7829.78</v>
      </c>
      <c r="J11" s="739">
        <f t="shared" ref="J11:J74" si="2">F11*H11</f>
        <v>3293.48</v>
      </c>
      <c r="L11" s="189"/>
      <c r="M11" s="757">
        <f>M10-N11</f>
        <v>314</v>
      </c>
      <c r="N11" s="702"/>
      <c r="O11" s="625"/>
      <c r="P11" s="652"/>
      <c r="Q11" s="625">
        <f t="shared" si="1"/>
        <v>0</v>
      </c>
      <c r="R11" s="623"/>
      <c r="S11" s="624"/>
      <c r="T11" s="656">
        <f>T10-Q11</f>
        <v>9377.0400000000009</v>
      </c>
      <c r="U11" s="739">
        <f t="shared" ref="U11:U74" si="3">Q11*S11</f>
        <v>0</v>
      </c>
    </row>
    <row r="12" spans="1:21" x14ac:dyDescent="0.25">
      <c r="A12" s="177"/>
      <c r="B12" s="757">
        <f t="shared" ref="B12:B75" si="4">B11-C12</f>
        <v>245</v>
      </c>
      <c r="C12" s="702">
        <v>14</v>
      </c>
      <c r="D12" s="625">
        <v>408.83</v>
      </c>
      <c r="E12" s="652">
        <v>44974</v>
      </c>
      <c r="F12" s="625">
        <f t="shared" si="0"/>
        <v>408.83</v>
      </c>
      <c r="G12" s="623" t="s">
        <v>277</v>
      </c>
      <c r="H12" s="624">
        <v>137</v>
      </c>
      <c r="I12" s="656">
        <f t="shared" ref="I12:I75" si="5">I11-F12</f>
        <v>7420.95</v>
      </c>
      <c r="J12" s="739">
        <f t="shared" si="2"/>
        <v>56009.71</v>
      </c>
      <c r="L12" s="177"/>
      <c r="M12" s="757">
        <f t="shared" ref="M12:M75" si="6">M11-N12</f>
        <v>314</v>
      </c>
      <c r="N12" s="702"/>
      <c r="O12" s="625"/>
      <c r="P12" s="652"/>
      <c r="Q12" s="625">
        <f t="shared" si="1"/>
        <v>0</v>
      </c>
      <c r="R12" s="623"/>
      <c r="S12" s="624"/>
      <c r="T12" s="656">
        <f t="shared" ref="T12:T75" si="7">T11-Q12</f>
        <v>9377.0400000000009</v>
      </c>
      <c r="U12" s="739">
        <f t="shared" si="3"/>
        <v>0</v>
      </c>
    </row>
    <row r="13" spans="1:21" x14ac:dyDescent="0.25">
      <c r="A13" s="177"/>
      <c r="B13" s="757">
        <f t="shared" si="4"/>
        <v>244</v>
      </c>
      <c r="C13" s="702">
        <v>1</v>
      </c>
      <c r="D13" s="625">
        <v>31.48</v>
      </c>
      <c r="E13" s="652">
        <v>44975</v>
      </c>
      <c r="F13" s="625">
        <f t="shared" si="0"/>
        <v>31.48</v>
      </c>
      <c r="G13" s="623" t="s">
        <v>279</v>
      </c>
      <c r="H13" s="624">
        <v>137</v>
      </c>
      <c r="I13" s="656">
        <f t="shared" si="5"/>
        <v>7389.47</v>
      </c>
      <c r="J13" s="739">
        <f t="shared" si="2"/>
        <v>4312.76</v>
      </c>
      <c r="L13" s="177"/>
      <c r="M13" s="757">
        <f t="shared" si="6"/>
        <v>314</v>
      </c>
      <c r="N13" s="702"/>
      <c r="O13" s="625"/>
      <c r="P13" s="652"/>
      <c r="Q13" s="625">
        <f t="shared" si="1"/>
        <v>0</v>
      </c>
      <c r="R13" s="623"/>
      <c r="S13" s="624"/>
      <c r="T13" s="656">
        <f t="shared" si="7"/>
        <v>9377.0400000000009</v>
      </c>
      <c r="U13" s="739">
        <f t="shared" si="3"/>
        <v>0</v>
      </c>
    </row>
    <row r="14" spans="1:21" x14ac:dyDescent="0.25">
      <c r="A14" s="82" t="s">
        <v>33</v>
      </c>
      <c r="B14" s="757">
        <f t="shared" si="4"/>
        <v>243</v>
      </c>
      <c r="C14" s="702">
        <v>1</v>
      </c>
      <c r="D14" s="625">
        <v>27.62</v>
      </c>
      <c r="E14" s="652">
        <v>44975</v>
      </c>
      <c r="F14" s="625">
        <f t="shared" si="0"/>
        <v>27.62</v>
      </c>
      <c r="G14" s="623" t="s">
        <v>279</v>
      </c>
      <c r="H14" s="624">
        <v>137</v>
      </c>
      <c r="I14" s="656">
        <f t="shared" si="5"/>
        <v>7361.85</v>
      </c>
      <c r="J14" s="739">
        <f t="shared" si="2"/>
        <v>3783.94</v>
      </c>
      <c r="L14" s="82" t="s">
        <v>33</v>
      </c>
      <c r="M14" s="757">
        <f t="shared" si="6"/>
        <v>314</v>
      </c>
      <c r="N14" s="702"/>
      <c r="O14" s="625"/>
      <c r="P14" s="652"/>
      <c r="Q14" s="625">
        <f t="shared" si="1"/>
        <v>0</v>
      </c>
      <c r="R14" s="623"/>
      <c r="S14" s="624"/>
      <c r="T14" s="656">
        <f t="shared" si="7"/>
        <v>9377.0400000000009</v>
      </c>
      <c r="U14" s="739">
        <f t="shared" si="3"/>
        <v>0</v>
      </c>
    </row>
    <row r="15" spans="1:21" x14ac:dyDescent="0.25">
      <c r="A15" s="73"/>
      <c r="B15" s="757">
        <f t="shared" si="4"/>
        <v>210</v>
      </c>
      <c r="C15" s="702">
        <v>33</v>
      </c>
      <c r="D15" s="625">
        <v>942.55</v>
      </c>
      <c r="E15" s="652">
        <v>44975</v>
      </c>
      <c r="F15" s="625">
        <f t="shared" si="0"/>
        <v>942.55</v>
      </c>
      <c r="G15" s="623" t="s">
        <v>281</v>
      </c>
      <c r="H15" s="624">
        <v>137</v>
      </c>
      <c r="I15" s="656">
        <f t="shared" si="5"/>
        <v>6419.3</v>
      </c>
      <c r="J15" s="739">
        <f t="shared" si="2"/>
        <v>129129.34999999999</v>
      </c>
      <c r="L15" s="73"/>
      <c r="M15" s="757">
        <f t="shared" si="6"/>
        <v>314</v>
      </c>
      <c r="N15" s="702"/>
      <c r="O15" s="625"/>
      <c r="P15" s="652"/>
      <c r="Q15" s="625">
        <f t="shared" si="1"/>
        <v>0</v>
      </c>
      <c r="R15" s="623"/>
      <c r="S15" s="624"/>
      <c r="T15" s="656">
        <f t="shared" si="7"/>
        <v>9377.0400000000009</v>
      </c>
      <c r="U15" s="739">
        <f t="shared" si="3"/>
        <v>0</v>
      </c>
    </row>
    <row r="16" spans="1:21" x14ac:dyDescent="0.25">
      <c r="A16" s="73"/>
      <c r="B16" s="757">
        <f t="shared" si="4"/>
        <v>175</v>
      </c>
      <c r="C16" s="702">
        <v>35</v>
      </c>
      <c r="D16" s="625">
        <v>1096.3499999999999</v>
      </c>
      <c r="E16" s="652">
        <v>44975</v>
      </c>
      <c r="F16" s="625">
        <f t="shared" si="0"/>
        <v>1096.3499999999999</v>
      </c>
      <c r="G16" s="623" t="s">
        <v>281</v>
      </c>
      <c r="H16" s="624">
        <v>137</v>
      </c>
      <c r="I16" s="656">
        <f t="shared" si="5"/>
        <v>5322.9500000000007</v>
      </c>
      <c r="J16" s="739">
        <f t="shared" si="2"/>
        <v>150199.94999999998</v>
      </c>
      <c r="L16" s="73"/>
      <c r="M16" s="757">
        <f t="shared" si="6"/>
        <v>314</v>
      </c>
      <c r="N16" s="702"/>
      <c r="O16" s="625"/>
      <c r="P16" s="652"/>
      <c r="Q16" s="625">
        <f t="shared" si="1"/>
        <v>0</v>
      </c>
      <c r="R16" s="623"/>
      <c r="S16" s="624"/>
      <c r="T16" s="656">
        <f t="shared" si="7"/>
        <v>9377.0400000000009</v>
      </c>
      <c r="U16" s="739">
        <f t="shared" si="3"/>
        <v>0</v>
      </c>
    </row>
    <row r="17" spans="1:21" x14ac:dyDescent="0.25">
      <c r="B17" s="757">
        <f t="shared" si="4"/>
        <v>134</v>
      </c>
      <c r="C17" s="702">
        <v>41</v>
      </c>
      <c r="D17" s="625">
        <v>1312.96</v>
      </c>
      <c r="E17" s="652">
        <v>44975</v>
      </c>
      <c r="F17" s="625">
        <f t="shared" si="0"/>
        <v>1312.96</v>
      </c>
      <c r="G17" s="623" t="s">
        <v>209</v>
      </c>
      <c r="H17" s="624">
        <v>137</v>
      </c>
      <c r="I17" s="656">
        <f t="shared" si="5"/>
        <v>4009.9900000000007</v>
      </c>
      <c r="J17" s="739">
        <f t="shared" si="2"/>
        <v>179875.52000000002</v>
      </c>
      <c r="M17" s="757">
        <f t="shared" si="6"/>
        <v>314</v>
      </c>
      <c r="N17" s="702"/>
      <c r="O17" s="625"/>
      <c r="P17" s="652"/>
      <c r="Q17" s="625">
        <f t="shared" si="1"/>
        <v>0</v>
      </c>
      <c r="R17" s="623"/>
      <c r="S17" s="624"/>
      <c r="T17" s="656">
        <f t="shared" si="7"/>
        <v>9377.0400000000009</v>
      </c>
      <c r="U17" s="739">
        <f t="shared" si="3"/>
        <v>0</v>
      </c>
    </row>
    <row r="18" spans="1:21" x14ac:dyDescent="0.25">
      <c r="B18" s="757">
        <f t="shared" si="4"/>
        <v>132</v>
      </c>
      <c r="C18" s="702">
        <v>2</v>
      </c>
      <c r="D18" s="625">
        <f>30.66+27.4</f>
        <v>58.06</v>
      </c>
      <c r="E18" s="652">
        <v>44978</v>
      </c>
      <c r="F18" s="625">
        <f t="shared" si="0"/>
        <v>58.06</v>
      </c>
      <c r="G18" s="623" t="s">
        <v>283</v>
      </c>
      <c r="H18" s="624">
        <v>137</v>
      </c>
      <c r="I18" s="656">
        <f t="shared" si="5"/>
        <v>3951.9300000000007</v>
      </c>
      <c r="J18" s="739">
        <f t="shared" si="2"/>
        <v>7954.22</v>
      </c>
      <c r="M18" s="757">
        <f t="shared" si="6"/>
        <v>314</v>
      </c>
      <c r="N18" s="702"/>
      <c r="O18" s="625"/>
      <c r="P18" s="652"/>
      <c r="Q18" s="625">
        <f t="shared" si="1"/>
        <v>0</v>
      </c>
      <c r="R18" s="623"/>
      <c r="S18" s="624"/>
      <c r="T18" s="656">
        <f t="shared" si="7"/>
        <v>9377.0400000000009</v>
      </c>
      <c r="U18" s="739">
        <f t="shared" si="3"/>
        <v>0</v>
      </c>
    </row>
    <row r="19" spans="1:21" x14ac:dyDescent="0.25">
      <c r="A19" s="119"/>
      <c r="B19" s="757">
        <f t="shared" si="4"/>
        <v>122</v>
      </c>
      <c r="C19" s="702">
        <v>10</v>
      </c>
      <c r="D19" s="625">
        <v>303.76</v>
      </c>
      <c r="E19" s="652">
        <v>44979</v>
      </c>
      <c r="F19" s="625">
        <f t="shared" si="0"/>
        <v>303.76</v>
      </c>
      <c r="G19" s="623" t="s">
        <v>293</v>
      </c>
      <c r="H19" s="624">
        <v>137</v>
      </c>
      <c r="I19" s="656">
        <f t="shared" si="5"/>
        <v>3648.170000000001</v>
      </c>
      <c r="J19" s="739">
        <f t="shared" si="2"/>
        <v>41615.119999999995</v>
      </c>
      <c r="L19" s="119"/>
      <c r="M19" s="757">
        <f t="shared" si="6"/>
        <v>314</v>
      </c>
      <c r="N19" s="702"/>
      <c r="O19" s="625"/>
      <c r="P19" s="652"/>
      <c r="Q19" s="625">
        <f t="shared" si="1"/>
        <v>0</v>
      </c>
      <c r="R19" s="623"/>
      <c r="S19" s="624"/>
      <c r="T19" s="656">
        <f t="shared" si="7"/>
        <v>9377.0400000000009</v>
      </c>
      <c r="U19" s="739">
        <f t="shared" si="3"/>
        <v>0</v>
      </c>
    </row>
    <row r="20" spans="1:21" x14ac:dyDescent="0.25">
      <c r="A20" s="119"/>
      <c r="B20" s="757">
        <f t="shared" si="4"/>
        <v>92</v>
      </c>
      <c r="C20" s="702">
        <v>30</v>
      </c>
      <c r="D20" s="625">
        <v>891.64</v>
      </c>
      <c r="E20" s="652">
        <v>44982</v>
      </c>
      <c r="F20" s="625">
        <f t="shared" si="0"/>
        <v>891.64</v>
      </c>
      <c r="G20" s="623" t="s">
        <v>308</v>
      </c>
      <c r="H20" s="624">
        <v>137</v>
      </c>
      <c r="I20" s="656">
        <f t="shared" si="5"/>
        <v>2756.5300000000011</v>
      </c>
      <c r="J20" s="739">
        <f t="shared" si="2"/>
        <v>122154.68</v>
      </c>
      <c r="L20" s="119"/>
      <c r="M20" s="757">
        <f t="shared" si="6"/>
        <v>314</v>
      </c>
      <c r="N20" s="702"/>
      <c r="O20" s="625"/>
      <c r="P20" s="652"/>
      <c r="Q20" s="625">
        <f t="shared" si="1"/>
        <v>0</v>
      </c>
      <c r="R20" s="623"/>
      <c r="S20" s="624"/>
      <c r="T20" s="656">
        <f t="shared" si="7"/>
        <v>9377.0400000000009</v>
      </c>
      <c r="U20" s="739">
        <f t="shared" si="3"/>
        <v>0</v>
      </c>
    </row>
    <row r="21" spans="1:21" x14ac:dyDescent="0.25">
      <c r="A21" s="119"/>
      <c r="B21" s="757">
        <f t="shared" si="4"/>
        <v>57</v>
      </c>
      <c r="C21" s="702">
        <v>35</v>
      </c>
      <c r="D21" s="625">
        <v>1058.0899999999999</v>
      </c>
      <c r="E21" s="652">
        <v>44985</v>
      </c>
      <c r="F21" s="625">
        <f t="shared" si="0"/>
        <v>1058.0899999999999</v>
      </c>
      <c r="G21" s="623" t="s">
        <v>301</v>
      </c>
      <c r="H21" s="624">
        <v>137</v>
      </c>
      <c r="I21" s="656">
        <f t="shared" si="5"/>
        <v>1698.4400000000012</v>
      </c>
      <c r="J21" s="739">
        <f t="shared" si="2"/>
        <v>144958.32999999999</v>
      </c>
      <c r="L21" s="119"/>
      <c r="M21" s="757">
        <f t="shared" si="6"/>
        <v>314</v>
      </c>
      <c r="N21" s="702"/>
      <c r="O21" s="625"/>
      <c r="P21" s="652"/>
      <c r="Q21" s="625">
        <f t="shared" si="1"/>
        <v>0</v>
      </c>
      <c r="R21" s="623"/>
      <c r="S21" s="624"/>
      <c r="T21" s="656">
        <f t="shared" si="7"/>
        <v>9377.0400000000009</v>
      </c>
      <c r="U21" s="739">
        <f t="shared" si="3"/>
        <v>0</v>
      </c>
    </row>
    <row r="22" spans="1:21" x14ac:dyDescent="0.25">
      <c r="A22" s="119"/>
      <c r="B22" s="757">
        <f t="shared" si="4"/>
        <v>52</v>
      </c>
      <c r="C22" s="702">
        <v>5</v>
      </c>
      <c r="D22" s="625">
        <v>153.32</v>
      </c>
      <c r="E22" s="652">
        <v>44987</v>
      </c>
      <c r="F22" s="625">
        <f t="shared" si="0"/>
        <v>153.32</v>
      </c>
      <c r="G22" s="623" t="s">
        <v>313</v>
      </c>
      <c r="H22" s="624">
        <v>137</v>
      </c>
      <c r="I22" s="656">
        <f t="shared" si="5"/>
        <v>1545.1200000000013</v>
      </c>
      <c r="J22" s="739">
        <f t="shared" si="2"/>
        <v>21004.84</v>
      </c>
      <c r="L22" s="119"/>
      <c r="M22" s="757">
        <f t="shared" si="6"/>
        <v>314</v>
      </c>
      <c r="N22" s="702"/>
      <c r="O22" s="625"/>
      <c r="P22" s="652"/>
      <c r="Q22" s="625">
        <f t="shared" si="1"/>
        <v>0</v>
      </c>
      <c r="R22" s="623"/>
      <c r="S22" s="624"/>
      <c r="T22" s="656">
        <f t="shared" si="7"/>
        <v>9377.0400000000009</v>
      </c>
      <c r="U22" s="739">
        <f t="shared" si="3"/>
        <v>0</v>
      </c>
    </row>
    <row r="23" spans="1:21" x14ac:dyDescent="0.25">
      <c r="A23" s="119"/>
      <c r="B23" s="177">
        <f t="shared" si="4"/>
        <v>51</v>
      </c>
      <c r="C23" s="15">
        <v>1</v>
      </c>
      <c r="D23" s="69">
        <v>31.890999999999998</v>
      </c>
      <c r="E23" s="652">
        <v>44987</v>
      </c>
      <c r="F23" s="625">
        <f t="shared" si="0"/>
        <v>31.890999999999998</v>
      </c>
      <c r="G23" s="623" t="s">
        <v>327</v>
      </c>
      <c r="H23" s="624">
        <v>137</v>
      </c>
      <c r="I23" s="656">
        <f t="shared" si="5"/>
        <v>1513.2290000000012</v>
      </c>
      <c r="J23" s="739">
        <f t="shared" si="2"/>
        <v>4369.067</v>
      </c>
      <c r="L23" s="119"/>
      <c r="M23" s="177">
        <f t="shared" si="6"/>
        <v>314</v>
      </c>
      <c r="N23" s="15"/>
      <c r="O23" s="69"/>
      <c r="P23" s="652"/>
      <c r="Q23" s="625">
        <f t="shared" si="1"/>
        <v>0</v>
      </c>
      <c r="R23" s="623"/>
      <c r="S23" s="624"/>
      <c r="T23" s="656">
        <f t="shared" si="7"/>
        <v>9377.0400000000009</v>
      </c>
      <c r="U23" s="739">
        <f t="shared" si="3"/>
        <v>0</v>
      </c>
    </row>
    <row r="24" spans="1:21" x14ac:dyDescent="0.25">
      <c r="A24" s="120"/>
      <c r="B24" s="707">
        <f t="shared" si="4"/>
        <v>16</v>
      </c>
      <c r="C24" s="15">
        <v>35</v>
      </c>
      <c r="D24" s="69">
        <v>1048.8699999999999</v>
      </c>
      <c r="E24" s="652">
        <v>44989</v>
      </c>
      <c r="F24" s="625">
        <f t="shared" si="0"/>
        <v>1048.8699999999999</v>
      </c>
      <c r="G24" s="623" t="s">
        <v>344</v>
      </c>
      <c r="H24" s="624">
        <v>137</v>
      </c>
      <c r="I24" s="704">
        <f t="shared" si="5"/>
        <v>464.35900000000129</v>
      </c>
      <c r="J24" s="739">
        <f t="shared" si="2"/>
        <v>143695.18999999997</v>
      </c>
      <c r="L24" s="120"/>
      <c r="M24" s="177">
        <f t="shared" si="6"/>
        <v>314</v>
      </c>
      <c r="N24" s="15"/>
      <c r="O24" s="69"/>
      <c r="P24" s="652"/>
      <c r="Q24" s="625">
        <f t="shared" si="1"/>
        <v>0</v>
      </c>
      <c r="R24" s="623"/>
      <c r="S24" s="624"/>
      <c r="T24" s="656">
        <f t="shared" si="7"/>
        <v>9377.0400000000009</v>
      </c>
      <c r="U24" s="739">
        <f t="shared" si="3"/>
        <v>0</v>
      </c>
    </row>
    <row r="25" spans="1:21" x14ac:dyDescent="0.25">
      <c r="A25" s="119"/>
      <c r="B25" s="177">
        <f t="shared" si="4"/>
        <v>16</v>
      </c>
      <c r="C25" s="15"/>
      <c r="D25" s="511"/>
      <c r="E25" s="1075"/>
      <c r="F25" s="511">
        <f t="shared" si="0"/>
        <v>0</v>
      </c>
      <c r="G25" s="321"/>
      <c r="H25" s="322"/>
      <c r="I25" s="103">
        <f t="shared" si="5"/>
        <v>464.35900000000129</v>
      </c>
      <c r="J25" s="17">
        <f t="shared" si="2"/>
        <v>0</v>
      </c>
      <c r="L25" s="119"/>
      <c r="M25" s="177">
        <f t="shared" si="6"/>
        <v>314</v>
      </c>
      <c r="N25" s="15"/>
      <c r="O25" s="69"/>
      <c r="P25" s="197"/>
      <c r="Q25" s="69">
        <f t="shared" si="1"/>
        <v>0</v>
      </c>
      <c r="R25" s="70"/>
      <c r="S25" s="71"/>
      <c r="T25" s="103">
        <f t="shared" si="7"/>
        <v>9377.0400000000009</v>
      </c>
      <c r="U25" s="17">
        <f t="shared" si="3"/>
        <v>0</v>
      </c>
    </row>
    <row r="26" spans="1:21" x14ac:dyDescent="0.25">
      <c r="A26" s="119"/>
      <c r="B26" s="177">
        <f t="shared" si="4"/>
        <v>16</v>
      </c>
      <c r="C26" s="15"/>
      <c r="D26" s="511"/>
      <c r="E26" s="1075"/>
      <c r="F26" s="511">
        <f t="shared" si="0"/>
        <v>0</v>
      </c>
      <c r="G26" s="321"/>
      <c r="H26" s="322"/>
      <c r="I26" s="103">
        <f t="shared" si="5"/>
        <v>464.35900000000129</v>
      </c>
      <c r="J26" s="17">
        <f t="shared" si="2"/>
        <v>0</v>
      </c>
      <c r="L26" s="119"/>
      <c r="M26" s="177">
        <f t="shared" si="6"/>
        <v>314</v>
      </c>
      <c r="N26" s="15"/>
      <c r="O26" s="69"/>
      <c r="P26" s="197"/>
      <c r="Q26" s="69">
        <f t="shared" si="1"/>
        <v>0</v>
      </c>
      <c r="R26" s="70"/>
      <c r="S26" s="71"/>
      <c r="T26" s="103">
        <f t="shared" si="7"/>
        <v>9377.0400000000009</v>
      </c>
      <c r="U26" s="17">
        <f t="shared" si="3"/>
        <v>0</v>
      </c>
    </row>
    <row r="27" spans="1:21" x14ac:dyDescent="0.25">
      <c r="A27" s="119"/>
      <c r="B27" s="177">
        <f t="shared" si="4"/>
        <v>16</v>
      </c>
      <c r="C27" s="15"/>
      <c r="D27" s="511"/>
      <c r="E27" s="1075"/>
      <c r="F27" s="511">
        <f t="shared" si="0"/>
        <v>0</v>
      </c>
      <c r="G27" s="321"/>
      <c r="H27" s="322"/>
      <c r="I27" s="103">
        <f t="shared" si="5"/>
        <v>464.35900000000129</v>
      </c>
      <c r="J27" s="17">
        <f t="shared" si="2"/>
        <v>0</v>
      </c>
      <c r="L27" s="119"/>
      <c r="M27" s="177">
        <f t="shared" si="6"/>
        <v>314</v>
      </c>
      <c r="N27" s="15"/>
      <c r="O27" s="69"/>
      <c r="P27" s="197"/>
      <c r="Q27" s="69">
        <f t="shared" si="1"/>
        <v>0</v>
      </c>
      <c r="R27" s="70"/>
      <c r="S27" s="71"/>
      <c r="T27" s="103">
        <f t="shared" si="7"/>
        <v>9377.0400000000009</v>
      </c>
      <c r="U27" s="17">
        <f t="shared" si="3"/>
        <v>0</v>
      </c>
    </row>
    <row r="28" spans="1:21" x14ac:dyDescent="0.25">
      <c r="A28" s="119"/>
      <c r="B28" s="177">
        <f t="shared" si="4"/>
        <v>16</v>
      </c>
      <c r="C28" s="15"/>
      <c r="D28" s="511"/>
      <c r="E28" s="1075"/>
      <c r="F28" s="511">
        <f t="shared" si="0"/>
        <v>0</v>
      </c>
      <c r="G28" s="321"/>
      <c r="H28" s="322"/>
      <c r="I28" s="103">
        <f t="shared" si="5"/>
        <v>464.35900000000129</v>
      </c>
      <c r="J28" s="17">
        <f t="shared" si="2"/>
        <v>0</v>
      </c>
      <c r="L28" s="119"/>
      <c r="M28" s="177">
        <f t="shared" si="6"/>
        <v>314</v>
      </c>
      <c r="N28" s="15"/>
      <c r="O28" s="69"/>
      <c r="P28" s="197"/>
      <c r="Q28" s="69">
        <f t="shared" si="1"/>
        <v>0</v>
      </c>
      <c r="R28" s="70"/>
      <c r="S28" s="71"/>
      <c r="T28" s="103">
        <f t="shared" si="7"/>
        <v>9377.0400000000009</v>
      </c>
      <c r="U28" s="17">
        <f t="shared" si="3"/>
        <v>0</v>
      </c>
    </row>
    <row r="29" spans="1:21" x14ac:dyDescent="0.25">
      <c r="A29" s="119"/>
      <c r="B29" s="177">
        <f t="shared" si="4"/>
        <v>16</v>
      </c>
      <c r="C29" s="15"/>
      <c r="D29" s="511"/>
      <c r="E29" s="1075"/>
      <c r="F29" s="511">
        <f t="shared" si="0"/>
        <v>0</v>
      </c>
      <c r="G29" s="321"/>
      <c r="H29" s="322"/>
      <c r="I29" s="103">
        <f t="shared" si="5"/>
        <v>464.35900000000129</v>
      </c>
      <c r="J29" s="17">
        <f t="shared" si="2"/>
        <v>0</v>
      </c>
      <c r="L29" s="119"/>
      <c r="M29" s="177">
        <f t="shared" si="6"/>
        <v>314</v>
      </c>
      <c r="N29" s="15"/>
      <c r="O29" s="69"/>
      <c r="P29" s="197"/>
      <c r="Q29" s="69">
        <f t="shared" si="1"/>
        <v>0</v>
      </c>
      <c r="R29" s="70"/>
      <c r="S29" s="71"/>
      <c r="T29" s="103">
        <f t="shared" si="7"/>
        <v>9377.0400000000009</v>
      </c>
      <c r="U29" s="17">
        <f t="shared" si="3"/>
        <v>0</v>
      </c>
    </row>
    <row r="30" spans="1:21" x14ac:dyDescent="0.25">
      <c r="A30" s="119"/>
      <c r="B30" s="177">
        <f t="shared" si="4"/>
        <v>16</v>
      </c>
      <c r="C30" s="15"/>
      <c r="D30" s="511"/>
      <c r="E30" s="1075"/>
      <c r="F30" s="511">
        <f t="shared" si="0"/>
        <v>0</v>
      </c>
      <c r="G30" s="321"/>
      <c r="H30" s="322"/>
      <c r="I30" s="103">
        <f t="shared" si="5"/>
        <v>464.35900000000129</v>
      </c>
      <c r="J30" s="17">
        <f t="shared" si="2"/>
        <v>0</v>
      </c>
      <c r="L30" s="119"/>
      <c r="M30" s="177">
        <f t="shared" si="6"/>
        <v>314</v>
      </c>
      <c r="N30" s="15"/>
      <c r="O30" s="69"/>
      <c r="P30" s="197"/>
      <c r="Q30" s="69">
        <f t="shared" si="1"/>
        <v>0</v>
      </c>
      <c r="R30" s="70"/>
      <c r="S30" s="71"/>
      <c r="T30" s="103">
        <f t="shared" si="7"/>
        <v>9377.0400000000009</v>
      </c>
      <c r="U30" s="17">
        <f t="shared" si="3"/>
        <v>0</v>
      </c>
    </row>
    <row r="31" spans="1:21" x14ac:dyDescent="0.25">
      <c r="A31" s="119"/>
      <c r="B31" s="177">
        <f t="shared" si="4"/>
        <v>16</v>
      </c>
      <c r="C31" s="15"/>
      <c r="D31" s="511"/>
      <c r="E31" s="1075"/>
      <c r="F31" s="511">
        <f t="shared" si="0"/>
        <v>0</v>
      </c>
      <c r="G31" s="321"/>
      <c r="H31" s="322"/>
      <c r="I31" s="103">
        <f t="shared" si="5"/>
        <v>464.35900000000129</v>
      </c>
      <c r="J31" s="17">
        <f t="shared" si="2"/>
        <v>0</v>
      </c>
      <c r="L31" s="119"/>
      <c r="M31" s="177">
        <f t="shared" si="6"/>
        <v>314</v>
      </c>
      <c r="N31" s="15"/>
      <c r="O31" s="69"/>
      <c r="P31" s="197"/>
      <c r="Q31" s="69">
        <f t="shared" si="1"/>
        <v>0</v>
      </c>
      <c r="R31" s="70"/>
      <c r="S31" s="71"/>
      <c r="T31" s="103">
        <f t="shared" si="7"/>
        <v>9377.0400000000009</v>
      </c>
      <c r="U31" s="17">
        <f t="shared" si="3"/>
        <v>0</v>
      </c>
    </row>
    <row r="32" spans="1:21" x14ac:dyDescent="0.25">
      <c r="A32" s="119"/>
      <c r="B32" s="177">
        <f t="shared" si="4"/>
        <v>16</v>
      </c>
      <c r="C32" s="15"/>
      <c r="D32" s="511"/>
      <c r="E32" s="1075"/>
      <c r="F32" s="511">
        <f t="shared" si="0"/>
        <v>0</v>
      </c>
      <c r="G32" s="321"/>
      <c r="H32" s="322"/>
      <c r="I32" s="103">
        <f t="shared" si="5"/>
        <v>464.35900000000129</v>
      </c>
      <c r="J32" s="17">
        <f t="shared" si="2"/>
        <v>0</v>
      </c>
      <c r="L32" s="119"/>
      <c r="M32" s="177">
        <f t="shared" si="6"/>
        <v>314</v>
      </c>
      <c r="N32" s="15"/>
      <c r="O32" s="69"/>
      <c r="P32" s="197"/>
      <c r="Q32" s="69">
        <f t="shared" si="1"/>
        <v>0</v>
      </c>
      <c r="R32" s="70"/>
      <c r="S32" s="71"/>
      <c r="T32" s="103">
        <f t="shared" si="7"/>
        <v>9377.0400000000009</v>
      </c>
      <c r="U32" s="17">
        <f t="shared" si="3"/>
        <v>0</v>
      </c>
    </row>
    <row r="33" spans="1:21" x14ac:dyDescent="0.25">
      <c r="A33" s="119"/>
      <c r="B33" s="177">
        <f t="shared" si="4"/>
        <v>16</v>
      </c>
      <c r="C33" s="15"/>
      <c r="D33" s="511"/>
      <c r="E33" s="1075"/>
      <c r="F33" s="511">
        <f t="shared" si="0"/>
        <v>0</v>
      </c>
      <c r="G33" s="321"/>
      <c r="H33" s="322"/>
      <c r="I33" s="103">
        <f t="shared" si="5"/>
        <v>464.35900000000129</v>
      </c>
      <c r="J33" s="17">
        <f t="shared" si="2"/>
        <v>0</v>
      </c>
      <c r="L33" s="119"/>
      <c r="M33" s="177">
        <f t="shared" si="6"/>
        <v>314</v>
      </c>
      <c r="N33" s="15"/>
      <c r="O33" s="69"/>
      <c r="P33" s="197"/>
      <c r="Q33" s="69">
        <f t="shared" si="1"/>
        <v>0</v>
      </c>
      <c r="R33" s="70"/>
      <c r="S33" s="71"/>
      <c r="T33" s="103">
        <f t="shared" si="7"/>
        <v>9377.0400000000009</v>
      </c>
      <c r="U33" s="17">
        <f t="shared" si="3"/>
        <v>0</v>
      </c>
    </row>
    <row r="34" spans="1:21" x14ac:dyDescent="0.25">
      <c r="A34" s="119"/>
      <c r="B34" s="177">
        <f t="shared" si="4"/>
        <v>16</v>
      </c>
      <c r="C34" s="15"/>
      <c r="D34" s="511"/>
      <c r="E34" s="1075"/>
      <c r="F34" s="511">
        <f t="shared" si="0"/>
        <v>0</v>
      </c>
      <c r="G34" s="321"/>
      <c r="H34" s="322"/>
      <c r="I34" s="103">
        <f t="shared" si="5"/>
        <v>464.35900000000129</v>
      </c>
      <c r="J34" s="17">
        <f t="shared" si="2"/>
        <v>0</v>
      </c>
      <c r="L34" s="119"/>
      <c r="M34" s="177">
        <f t="shared" si="6"/>
        <v>314</v>
      </c>
      <c r="N34" s="15"/>
      <c r="O34" s="69"/>
      <c r="P34" s="197"/>
      <c r="Q34" s="69">
        <f t="shared" si="1"/>
        <v>0</v>
      </c>
      <c r="R34" s="70"/>
      <c r="S34" s="71"/>
      <c r="T34" s="103">
        <f t="shared" si="7"/>
        <v>9377.0400000000009</v>
      </c>
      <c r="U34" s="17">
        <f t="shared" si="3"/>
        <v>0</v>
      </c>
    </row>
    <row r="35" spans="1:21" x14ac:dyDescent="0.25">
      <c r="A35" s="119"/>
      <c r="B35" s="177">
        <f t="shared" si="4"/>
        <v>16</v>
      </c>
      <c r="C35" s="15"/>
      <c r="D35" s="511"/>
      <c r="E35" s="1075"/>
      <c r="F35" s="511">
        <f t="shared" si="0"/>
        <v>0</v>
      </c>
      <c r="G35" s="321"/>
      <c r="H35" s="322"/>
      <c r="I35" s="103">
        <f t="shared" si="5"/>
        <v>464.35900000000129</v>
      </c>
      <c r="J35" s="17">
        <f t="shared" si="2"/>
        <v>0</v>
      </c>
      <c r="L35" s="119"/>
      <c r="M35" s="177">
        <f t="shared" si="6"/>
        <v>314</v>
      </c>
      <c r="N35" s="15"/>
      <c r="O35" s="69"/>
      <c r="P35" s="197"/>
      <c r="Q35" s="69">
        <f t="shared" si="1"/>
        <v>0</v>
      </c>
      <c r="R35" s="70"/>
      <c r="S35" s="71"/>
      <c r="T35" s="103">
        <f t="shared" si="7"/>
        <v>9377.0400000000009</v>
      </c>
      <c r="U35" s="17">
        <f t="shared" si="3"/>
        <v>0</v>
      </c>
    </row>
    <row r="36" spans="1:21" x14ac:dyDescent="0.25">
      <c r="A36" s="119"/>
      <c r="B36" s="177">
        <f t="shared" si="4"/>
        <v>16</v>
      </c>
      <c r="C36" s="15"/>
      <c r="D36" s="511"/>
      <c r="E36" s="1075"/>
      <c r="F36" s="511">
        <f t="shared" si="0"/>
        <v>0</v>
      </c>
      <c r="G36" s="321"/>
      <c r="H36" s="322"/>
      <c r="I36" s="103">
        <f t="shared" si="5"/>
        <v>464.35900000000129</v>
      </c>
      <c r="J36" s="17">
        <f t="shared" si="2"/>
        <v>0</v>
      </c>
      <c r="L36" s="119"/>
      <c r="M36" s="177">
        <f t="shared" si="6"/>
        <v>314</v>
      </c>
      <c r="N36" s="15"/>
      <c r="O36" s="69"/>
      <c r="P36" s="197"/>
      <c r="Q36" s="69">
        <f t="shared" si="1"/>
        <v>0</v>
      </c>
      <c r="R36" s="70"/>
      <c r="S36" s="71"/>
      <c r="T36" s="103">
        <f t="shared" si="7"/>
        <v>9377.0400000000009</v>
      </c>
      <c r="U36" s="17">
        <f t="shared" si="3"/>
        <v>0</v>
      </c>
    </row>
    <row r="37" spans="1:21" x14ac:dyDescent="0.25">
      <c r="A37" s="119" t="s">
        <v>22</v>
      </c>
      <c r="B37" s="177">
        <f t="shared" si="4"/>
        <v>16</v>
      </c>
      <c r="C37" s="15"/>
      <c r="D37" s="511"/>
      <c r="E37" s="1075"/>
      <c r="F37" s="511">
        <f t="shared" si="0"/>
        <v>0</v>
      </c>
      <c r="G37" s="321"/>
      <c r="H37" s="322"/>
      <c r="I37" s="103">
        <f t="shared" si="5"/>
        <v>464.35900000000129</v>
      </c>
      <c r="J37" s="17">
        <f t="shared" si="2"/>
        <v>0</v>
      </c>
      <c r="L37" s="119" t="s">
        <v>22</v>
      </c>
      <c r="M37" s="177">
        <f t="shared" si="6"/>
        <v>314</v>
      </c>
      <c r="N37" s="15"/>
      <c r="O37" s="69"/>
      <c r="P37" s="197"/>
      <c r="Q37" s="69">
        <f t="shared" si="1"/>
        <v>0</v>
      </c>
      <c r="R37" s="70"/>
      <c r="S37" s="71"/>
      <c r="T37" s="103">
        <f t="shared" si="7"/>
        <v>9377.0400000000009</v>
      </c>
      <c r="U37" s="17">
        <f t="shared" si="3"/>
        <v>0</v>
      </c>
    </row>
    <row r="38" spans="1:21" x14ac:dyDescent="0.25">
      <c r="A38" s="120"/>
      <c r="B38" s="177">
        <f t="shared" si="4"/>
        <v>16</v>
      </c>
      <c r="C38" s="15"/>
      <c r="D38" s="511"/>
      <c r="E38" s="1075"/>
      <c r="F38" s="511">
        <f t="shared" si="0"/>
        <v>0</v>
      </c>
      <c r="G38" s="321"/>
      <c r="H38" s="322"/>
      <c r="I38" s="103">
        <f t="shared" si="5"/>
        <v>464.35900000000129</v>
      </c>
      <c r="J38" s="17">
        <f t="shared" si="2"/>
        <v>0</v>
      </c>
      <c r="L38" s="120"/>
      <c r="M38" s="177">
        <f t="shared" si="6"/>
        <v>314</v>
      </c>
      <c r="N38" s="15"/>
      <c r="O38" s="69"/>
      <c r="P38" s="197"/>
      <c r="Q38" s="69">
        <f t="shared" si="1"/>
        <v>0</v>
      </c>
      <c r="R38" s="70"/>
      <c r="S38" s="71"/>
      <c r="T38" s="103">
        <f t="shared" si="7"/>
        <v>9377.0400000000009</v>
      </c>
      <c r="U38" s="17">
        <f t="shared" si="3"/>
        <v>0</v>
      </c>
    </row>
    <row r="39" spans="1:21" x14ac:dyDescent="0.25">
      <c r="A39" s="119"/>
      <c r="B39" s="177">
        <f t="shared" si="4"/>
        <v>16</v>
      </c>
      <c r="C39" s="15"/>
      <c r="D39" s="511"/>
      <c r="E39" s="1075"/>
      <c r="F39" s="511">
        <f t="shared" si="0"/>
        <v>0</v>
      </c>
      <c r="G39" s="321"/>
      <c r="H39" s="322"/>
      <c r="I39" s="103">
        <f t="shared" si="5"/>
        <v>464.35900000000129</v>
      </c>
      <c r="J39" s="17">
        <f t="shared" si="2"/>
        <v>0</v>
      </c>
      <c r="L39" s="119"/>
      <c r="M39" s="177">
        <f t="shared" si="6"/>
        <v>314</v>
      </c>
      <c r="N39" s="15"/>
      <c r="O39" s="69"/>
      <c r="P39" s="197"/>
      <c r="Q39" s="69">
        <f t="shared" si="1"/>
        <v>0</v>
      </c>
      <c r="R39" s="70"/>
      <c r="S39" s="71"/>
      <c r="T39" s="103">
        <f t="shared" si="7"/>
        <v>9377.0400000000009</v>
      </c>
      <c r="U39" s="17">
        <f t="shared" si="3"/>
        <v>0</v>
      </c>
    </row>
    <row r="40" spans="1:21" x14ac:dyDescent="0.25">
      <c r="A40" s="119"/>
      <c r="B40" s="177">
        <f t="shared" si="4"/>
        <v>16</v>
      </c>
      <c r="C40" s="15"/>
      <c r="D40" s="511"/>
      <c r="E40" s="1075"/>
      <c r="F40" s="511">
        <f t="shared" si="0"/>
        <v>0</v>
      </c>
      <c r="G40" s="321"/>
      <c r="H40" s="322"/>
      <c r="I40" s="103">
        <f t="shared" si="5"/>
        <v>464.35900000000129</v>
      </c>
      <c r="J40" s="17">
        <f t="shared" si="2"/>
        <v>0</v>
      </c>
      <c r="L40" s="119"/>
      <c r="M40" s="177">
        <f t="shared" si="6"/>
        <v>314</v>
      </c>
      <c r="N40" s="15"/>
      <c r="O40" s="69"/>
      <c r="P40" s="197"/>
      <c r="Q40" s="69">
        <f t="shared" si="1"/>
        <v>0</v>
      </c>
      <c r="R40" s="70"/>
      <c r="S40" s="71"/>
      <c r="T40" s="103">
        <f t="shared" si="7"/>
        <v>9377.0400000000009</v>
      </c>
      <c r="U40" s="17">
        <f t="shared" si="3"/>
        <v>0</v>
      </c>
    </row>
    <row r="41" spans="1:21" x14ac:dyDescent="0.25">
      <c r="A41" s="119"/>
      <c r="B41" s="177">
        <f t="shared" si="4"/>
        <v>16</v>
      </c>
      <c r="C41" s="15"/>
      <c r="D41" s="511"/>
      <c r="E41" s="1075"/>
      <c r="F41" s="511">
        <f t="shared" si="0"/>
        <v>0</v>
      </c>
      <c r="G41" s="321"/>
      <c r="H41" s="322"/>
      <c r="I41" s="103">
        <f t="shared" si="5"/>
        <v>464.35900000000129</v>
      </c>
      <c r="J41" s="17">
        <f t="shared" si="2"/>
        <v>0</v>
      </c>
      <c r="L41" s="119"/>
      <c r="M41" s="177">
        <f t="shared" si="6"/>
        <v>314</v>
      </c>
      <c r="N41" s="15"/>
      <c r="O41" s="69"/>
      <c r="P41" s="197"/>
      <c r="Q41" s="69">
        <f t="shared" si="1"/>
        <v>0</v>
      </c>
      <c r="R41" s="70"/>
      <c r="S41" s="71"/>
      <c r="T41" s="103">
        <f t="shared" si="7"/>
        <v>9377.0400000000009</v>
      </c>
      <c r="U41" s="17">
        <f t="shared" si="3"/>
        <v>0</v>
      </c>
    </row>
    <row r="42" spans="1:21" x14ac:dyDescent="0.25">
      <c r="A42" s="119"/>
      <c r="B42" s="177">
        <f t="shared" si="4"/>
        <v>16</v>
      </c>
      <c r="C42" s="15"/>
      <c r="D42" s="511"/>
      <c r="E42" s="1075"/>
      <c r="F42" s="511">
        <f t="shared" si="0"/>
        <v>0</v>
      </c>
      <c r="G42" s="321"/>
      <c r="H42" s="322"/>
      <c r="I42" s="103">
        <f t="shared" si="5"/>
        <v>464.35900000000129</v>
      </c>
      <c r="J42" s="17">
        <f t="shared" si="2"/>
        <v>0</v>
      </c>
      <c r="L42" s="119"/>
      <c r="M42" s="177">
        <f t="shared" si="6"/>
        <v>314</v>
      </c>
      <c r="N42" s="15"/>
      <c r="O42" s="69"/>
      <c r="P42" s="197"/>
      <c r="Q42" s="69">
        <f t="shared" si="1"/>
        <v>0</v>
      </c>
      <c r="R42" s="70"/>
      <c r="S42" s="71"/>
      <c r="T42" s="103">
        <f t="shared" si="7"/>
        <v>9377.0400000000009</v>
      </c>
      <c r="U42" s="17">
        <f t="shared" si="3"/>
        <v>0</v>
      </c>
    </row>
    <row r="43" spans="1:21" x14ac:dyDescent="0.25">
      <c r="A43" s="119"/>
      <c r="B43" s="177">
        <f t="shared" si="4"/>
        <v>16</v>
      </c>
      <c r="C43" s="15"/>
      <c r="D43" s="511"/>
      <c r="E43" s="1075"/>
      <c r="F43" s="511">
        <f t="shared" si="0"/>
        <v>0</v>
      </c>
      <c r="G43" s="321"/>
      <c r="H43" s="322"/>
      <c r="I43" s="103">
        <f t="shared" si="5"/>
        <v>464.35900000000129</v>
      </c>
      <c r="J43" s="17">
        <f t="shared" si="2"/>
        <v>0</v>
      </c>
      <c r="L43" s="119"/>
      <c r="M43" s="177">
        <f t="shared" si="6"/>
        <v>314</v>
      </c>
      <c r="N43" s="15"/>
      <c r="O43" s="69"/>
      <c r="P43" s="197"/>
      <c r="Q43" s="69">
        <f t="shared" si="1"/>
        <v>0</v>
      </c>
      <c r="R43" s="70"/>
      <c r="S43" s="71"/>
      <c r="T43" s="103">
        <f t="shared" si="7"/>
        <v>9377.0400000000009</v>
      </c>
      <c r="U43" s="17">
        <f t="shared" si="3"/>
        <v>0</v>
      </c>
    </row>
    <row r="44" spans="1:21" x14ac:dyDescent="0.25">
      <c r="A44" s="119"/>
      <c r="B44" s="177">
        <f t="shared" si="4"/>
        <v>16</v>
      </c>
      <c r="C44" s="15"/>
      <c r="D44" s="69"/>
      <c r="E44" s="197"/>
      <c r="F44" s="69">
        <f t="shared" si="0"/>
        <v>0</v>
      </c>
      <c r="G44" s="70"/>
      <c r="H44" s="71"/>
      <c r="I44" s="103">
        <f t="shared" si="5"/>
        <v>464.35900000000129</v>
      </c>
      <c r="J44" s="17">
        <f t="shared" si="2"/>
        <v>0</v>
      </c>
      <c r="L44" s="119"/>
      <c r="M44" s="177">
        <f t="shared" si="6"/>
        <v>314</v>
      </c>
      <c r="N44" s="15"/>
      <c r="O44" s="69"/>
      <c r="P44" s="197"/>
      <c r="Q44" s="69">
        <f t="shared" si="1"/>
        <v>0</v>
      </c>
      <c r="R44" s="70"/>
      <c r="S44" s="71"/>
      <c r="T44" s="103">
        <f t="shared" si="7"/>
        <v>9377.0400000000009</v>
      </c>
      <c r="U44" s="17">
        <f t="shared" si="3"/>
        <v>0</v>
      </c>
    </row>
    <row r="45" spans="1:21" x14ac:dyDescent="0.25">
      <c r="A45" s="119"/>
      <c r="B45" s="177">
        <f t="shared" si="4"/>
        <v>16</v>
      </c>
      <c r="C45" s="15"/>
      <c r="D45" s="69"/>
      <c r="E45" s="197"/>
      <c r="F45" s="69">
        <f t="shared" si="0"/>
        <v>0</v>
      </c>
      <c r="G45" s="70"/>
      <c r="H45" s="71"/>
      <c r="I45" s="103">
        <f t="shared" si="5"/>
        <v>464.35900000000129</v>
      </c>
      <c r="J45" s="17">
        <f t="shared" si="2"/>
        <v>0</v>
      </c>
      <c r="L45" s="119"/>
      <c r="M45" s="177">
        <f t="shared" si="6"/>
        <v>314</v>
      </c>
      <c r="N45" s="15"/>
      <c r="O45" s="69"/>
      <c r="P45" s="197"/>
      <c r="Q45" s="69">
        <f t="shared" si="1"/>
        <v>0</v>
      </c>
      <c r="R45" s="70"/>
      <c r="S45" s="71"/>
      <c r="T45" s="103">
        <f t="shared" si="7"/>
        <v>9377.0400000000009</v>
      </c>
      <c r="U45" s="17">
        <f t="shared" si="3"/>
        <v>0</v>
      </c>
    </row>
    <row r="46" spans="1:21" x14ac:dyDescent="0.25">
      <c r="A46" s="119"/>
      <c r="B46" s="177">
        <f t="shared" si="4"/>
        <v>16</v>
      </c>
      <c r="C46" s="15"/>
      <c r="D46" s="69"/>
      <c r="E46" s="197"/>
      <c r="F46" s="69">
        <f t="shared" si="0"/>
        <v>0</v>
      </c>
      <c r="G46" s="70"/>
      <c r="H46" s="71"/>
      <c r="I46" s="103">
        <f t="shared" si="5"/>
        <v>464.35900000000129</v>
      </c>
      <c r="J46" s="17">
        <f t="shared" si="2"/>
        <v>0</v>
      </c>
      <c r="L46" s="119"/>
      <c r="M46" s="177">
        <f t="shared" si="6"/>
        <v>314</v>
      </c>
      <c r="N46" s="15"/>
      <c r="O46" s="69"/>
      <c r="P46" s="197"/>
      <c r="Q46" s="69">
        <f t="shared" si="1"/>
        <v>0</v>
      </c>
      <c r="R46" s="70"/>
      <c r="S46" s="71"/>
      <c r="T46" s="103">
        <f t="shared" si="7"/>
        <v>9377.0400000000009</v>
      </c>
      <c r="U46" s="17">
        <f t="shared" si="3"/>
        <v>0</v>
      </c>
    </row>
    <row r="47" spans="1:21" x14ac:dyDescent="0.25">
      <c r="A47" s="119"/>
      <c r="B47" s="177">
        <f t="shared" si="4"/>
        <v>16</v>
      </c>
      <c r="C47" s="15"/>
      <c r="D47" s="69"/>
      <c r="E47" s="197"/>
      <c r="F47" s="69">
        <f t="shared" si="0"/>
        <v>0</v>
      </c>
      <c r="G47" s="70"/>
      <c r="H47" s="71"/>
      <c r="I47" s="103">
        <f t="shared" si="5"/>
        <v>464.35900000000129</v>
      </c>
      <c r="J47" s="17">
        <f t="shared" si="2"/>
        <v>0</v>
      </c>
      <c r="L47" s="119"/>
      <c r="M47" s="177">
        <f t="shared" si="6"/>
        <v>314</v>
      </c>
      <c r="N47" s="15"/>
      <c r="O47" s="69"/>
      <c r="P47" s="197"/>
      <c r="Q47" s="69">
        <f t="shared" si="1"/>
        <v>0</v>
      </c>
      <c r="R47" s="70"/>
      <c r="S47" s="71"/>
      <c r="T47" s="103">
        <f t="shared" si="7"/>
        <v>9377.0400000000009</v>
      </c>
      <c r="U47" s="17">
        <f t="shared" si="3"/>
        <v>0</v>
      </c>
    </row>
    <row r="48" spans="1:21" x14ac:dyDescent="0.25">
      <c r="A48" s="119"/>
      <c r="B48" s="177">
        <f t="shared" si="4"/>
        <v>16</v>
      </c>
      <c r="C48" s="15"/>
      <c r="D48" s="69"/>
      <c r="E48" s="197"/>
      <c r="F48" s="69">
        <f t="shared" si="0"/>
        <v>0</v>
      </c>
      <c r="G48" s="70"/>
      <c r="H48" s="71"/>
      <c r="I48" s="103">
        <f t="shared" si="5"/>
        <v>464.35900000000129</v>
      </c>
      <c r="J48" s="17">
        <f t="shared" si="2"/>
        <v>0</v>
      </c>
      <c r="L48" s="119"/>
      <c r="M48" s="177">
        <f t="shared" si="6"/>
        <v>314</v>
      </c>
      <c r="N48" s="15"/>
      <c r="O48" s="69"/>
      <c r="P48" s="197"/>
      <c r="Q48" s="69">
        <f t="shared" si="1"/>
        <v>0</v>
      </c>
      <c r="R48" s="70"/>
      <c r="S48" s="71"/>
      <c r="T48" s="103">
        <f t="shared" si="7"/>
        <v>9377.0400000000009</v>
      </c>
      <c r="U48" s="17">
        <f t="shared" si="3"/>
        <v>0</v>
      </c>
    </row>
    <row r="49" spans="1:21" x14ac:dyDescent="0.25">
      <c r="A49" s="119"/>
      <c r="B49" s="177">
        <f t="shared" si="4"/>
        <v>16</v>
      </c>
      <c r="C49" s="15"/>
      <c r="D49" s="69"/>
      <c r="E49" s="197"/>
      <c r="F49" s="69">
        <f t="shared" si="0"/>
        <v>0</v>
      </c>
      <c r="G49" s="70"/>
      <c r="H49" s="71"/>
      <c r="I49" s="103">
        <f t="shared" si="5"/>
        <v>464.35900000000129</v>
      </c>
      <c r="J49" s="17">
        <f t="shared" si="2"/>
        <v>0</v>
      </c>
      <c r="L49" s="119"/>
      <c r="M49" s="177">
        <f t="shared" si="6"/>
        <v>314</v>
      </c>
      <c r="N49" s="15"/>
      <c r="O49" s="69"/>
      <c r="P49" s="197"/>
      <c r="Q49" s="69">
        <f t="shared" si="1"/>
        <v>0</v>
      </c>
      <c r="R49" s="70"/>
      <c r="S49" s="71"/>
      <c r="T49" s="103">
        <f t="shared" si="7"/>
        <v>9377.0400000000009</v>
      </c>
      <c r="U49" s="17">
        <f t="shared" si="3"/>
        <v>0</v>
      </c>
    </row>
    <row r="50" spans="1:21" x14ac:dyDescent="0.25">
      <c r="A50" s="119"/>
      <c r="B50" s="177">
        <f t="shared" si="4"/>
        <v>16</v>
      </c>
      <c r="C50" s="15"/>
      <c r="D50" s="69"/>
      <c r="E50" s="197"/>
      <c r="F50" s="69">
        <f t="shared" si="0"/>
        <v>0</v>
      </c>
      <c r="G50" s="70"/>
      <c r="H50" s="71"/>
      <c r="I50" s="103">
        <f t="shared" si="5"/>
        <v>464.35900000000129</v>
      </c>
      <c r="J50" s="17">
        <f t="shared" si="2"/>
        <v>0</v>
      </c>
      <c r="L50" s="119"/>
      <c r="M50" s="177">
        <f t="shared" si="6"/>
        <v>314</v>
      </c>
      <c r="N50" s="15"/>
      <c r="O50" s="69"/>
      <c r="P50" s="197"/>
      <c r="Q50" s="69">
        <f t="shared" si="1"/>
        <v>0</v>
      </c>
      <c r="R50" s="70"/>
      <c r="S50" s="71"/>
      <c r="T50" s="103">
        <f t="shared" si="7"/>
        <v>9377.0400000000009</v>
      </c>
      <c r="U50" s="17">
        <f t="shared" si="3"/>
        <v>0</v>
      </c>
    </row>
    <row r="51" spans="1:21" x14ac:dyDescent="0.25">
      <c r="A51" s="119"/>
      <c r="B51" s="177">
        <f t="shared" si="4"/>
        <v>16</v>
      </c>
      <c r="C51" s="15"/>
      <c r="D51" s="69"/>
      <c r="E51" s="197"/>
      <c r="F51" s="69">
        <f t="shared" si="0"/>
        <v>0</v>
      </c>
      <c r="G51" s="70"/>
      <c r="H51" s="71"/>
      <c r="I51" s="103">
        <f t="shared" si="5"/>
        <v>464.35900000000129</v>
      </c>
      <c r="J51" s="17">
        <f t="shared" si="2"/>
        <v>0</v>
      </c>
      <c r="L51" s="119"/>
      <c r="M51" s="177">
        <f t="shared" si="6"/>
        <v>314</v>
      </c>
      <c r="N51" s="15"/>
      <c r="O51" s="69"/>
      <c r="P51" s="197"/>
      <c r="Q51" s="69">
        <f t="shared" si="1"/>
        <v>0</v>
      </c>
      <c r="R51" s="70"/>
      <c r="S51" s="71"/>
      <c r="T51" s="103">
        <f t="shared" si="7"/>
        <v>9377.0400000000009</v>
      </c>
      <c r="U51" s="17">
        <f t="shared" si="3"/>
        <v>0</v>
      </c>
    </row>
    <row r="52" spans="1:21" x14ac:dyDescent="0.25">
      <c r="A52" s="119"/>
      <c r="B52" s="177">
        <f t="shared" si="4"/>
        <v>16</v>
      </c>
      <c r="C52" s="15"/>
      <c r="D52" s="69"/>
      <c r="E52" s="197"/>
      <c r="F52" s="69">
        <f t="shared" si="0"/>
        <v>0</v>
      </c>
      <c r="G52" s="70"/>
      <c r="H52" s="71"/>
      <c r="I52" s="103">
        <f t="shared" si="5"/>
        <v>464.35900000000129</v>
      </c>
      <c r="J52" s="17">
        <f t="shared" si="2"/>
        <v>0</v>
      </c>
      <c r="L52" s="119"/>
      <c r="M52" s="177">
        <f t="shared" si="6"/>
        <v>314</v>
      </c>
      <c r="N52" s="15"/>
      <c r="O52" s="69"/>
      <c r="P52" s="197"/>
      <c r="Q52" s="69">
        <f t="shared" si="1"/>
        <v>0</v>
      </c>
      <c r="R52" s="70"/>
      <c r="S52" s="71"/>
      <c r="T52" s="103">
        <f t="shared" si="7"/>
        <v>9377.0400000000009</v>
      </c>
      <c r="U52" s="17">
        <f t="shared" si="3"/>
        <v>0</v>
      </c>
    </row>
    <row r="53" spans="1:21" x14ac:dyDescent="0.25">
      <c r="A53" s="119"/>
      <c r="B53" s="177">
        <f t="shared" si="4"/>
        <v>16</v>
      </c>
      <c r="C53" s="15"/>
      <c r="D53" s="69"/>
      <c r="E53" s="197"/>
      <c r="F53" s="69">
        <f t="shared" si="0"/>
        <v>0</v>
      </c>
      <c r="G53" s="70"/>
      <c r="H53" s="71"/>
      <c r="I53" s="103">
        <f t="shared" si="5"/>
        <v>464.35900000000129</v>
      </c>
      <c r="J53" s="17">
        <f t="shared" si="2"/>
        <v>0</v>
      </c>
      <c r="L53" s="119"/>
      <c r="M53" s="177">
        <f t="shared" si="6"/>
        <v>314</v>
      </c>
      <c r="N53" s="15"/>
      <c r="O53" s="69"/>
      <c r="P53" s="197"/>
      <c r="Q53" s="69">
        <f t="shared" si="1"/>
        <v>0</v>
      </c>
      <c r="R53" s="70"/>
      <c r="S53" s="71"/>
      <c r="T53" s="103">
        <f t="shared" si="7"/>
        <v>9377.0400000000009</v>
      </c>
      <c r="U53" s="17">
        <f t="shared" si="3"/>
        <v>0</v>
      </c>
    </row>
    <row r="54" spans="1:21" x14ac:dyDescent="0.25">
      <c r="A54" s="119"/>
      <c r="B54" s="177">
        <f t="shared" si="4"/>
        <v>16</v>
      </c>
      <c r="C54" s="15"/>
      <c r="D54" s="69"/>
      <c r="E54" s="197"/>
      <c r="F54" s="69">
        <f t="shared" si="0"/>
        <v>0</v>
      </c>
      <c r="G54" s="70"/>
      <c r="H54" s="71"/>
      <c r="I54" s="103">
        <f t="shared" si="5"/>
        <v>464.35900000000129</v>
      </c>
      <c r="J54" s="17">
        <f t="shared" si="2"/>
        <v>0</v>
      </c>
      <c r="L54" s="119"/>
      <c r="M54" s="177">
        <f t="shared" si="6"/>
        <v>314</v>
      </c>
      <c r="N54" s="15"/>
      <c r="O54" s="69"/>
      <c r="P54" s="197"/>
      <c r="Q54" s="69">
        <f t="shared" si="1"/>
        <v>0</v>
      </c>
      <c r="R54" s="70"/>
      <c r="S54" s="71"/>
      <c r="T54" s="103">
        <f t="shared" si="7"/>
        <v>9377.0400000000009</v>
      </c>
      <c r="U54" s="17">
        <f t="shared" si="3"/>
        <v>0</v>
      </c>
    </row>
    <row r="55" spans="1:21" x14ac:dyDescent="0.25">
      <c r="A55" s="119"/>
      <c r="B55" s="177">
        <f t="shared" si="4"/>
        <v>16</v>
      </c>
      <c r="C55" s="15"/>
      <c r="D55" s="69"/>
      <c r="E55" s="197"/>
      <c r="F55" s="69">
        <f t="shared" si="0"/>
        <v>0</v>
      </c>
      <c r="G55" s="70"/>
      <c r="H55" s="71"/>
      <c r="I55" s="103">
        <f t="shared" si="5"/>
        <v>464.35900000000129</v>
      </c>
      <c r="J55" s="17">
        <f t="shared" si="2"/>
        <v>0</v>
      </c>
      <c r="L55" s="119"/>
      <c r="M55" s="177">
        <f t="shared" si="6"/>
        <v>314</v>
      </c>
      <c r="N55" s="15"/>
      <c r="O55" s="69"/>
      <c r="P55" s="197"/>
      <c r="Q55" s="69">
        <f t="shared" si="1"/>
        <v>0</v>
      </c>
      <c r="R55" s="70"/>
      <c r="S55" s="71"/>
      <c r="T55" s="103">
        <f t="shared" si="7"/>
        <v>9377.0400000000009</v>
      </c>
      <c r="U55" s="17">
        <f t="shared" si="3"/>
        <v>0</v>
      </c>
    </row>
    <row r="56" spans="1:21" x14ac:dyDescent="0.25">
      <c r="A56" s="119"/>
      <c r="B56" s="177">
        <f t="shared" si="4"/>
        <v>16</v>
      </c>
      <c r="C56" s="15"/>
      <c r="D56" s="69"/>
      <c r="E56" s="197"/>
      <c r="F56" s="69">
        <f t="shared" si="0"/>
        <v>0</v>
      </c>
      <c r="G56" s="70"/>
      <c r="H56" s="71"/>
      <c r="I56" s="103">
        <f t="shared" si="5"/>
        <v>464.35900000000129</v>
      </c>
      <c r="J56" s="17">
        <f t="shared" si="2"/>
        <v>0</v>
      </c>
      <c r="L56" s="119"/>
      <c r="M56" s="177">
        <f t="shared" si="6"/>
        <v>314</v>
      </c>
      <c r="N56" s="15"/>
      <c r="O56" s="69"/>
      <c r="P56" s="197"/>
      <c r="Q56" s="69">
        <f t="shared" si="1"/>
        <v>0</v>
      </c>
      <c r="R56" s="70"/>
      <c r="S56" s="71"/>
      <c r="T56" s="103">
        <f t="shared" si="7"/>
        <v>9377.0400000000009</v>
      </c>
      <c r="U56" s="17">
        <f t="shared" si="3"/>
        <v>0</v>
      </c>
    </row>
    <row r="57" spans="1:21" x14ac:dyDescent="0.25">
      <c r="A57" s="119"/>
      <c r="B57" s="177">
        <f t="shared" si="4"/>
        <v>16</v>
      </c>
      <c r="C57" s="15"/>
      <c r="D57" s="69"/>
      <c r="E57" s="197"/>
      <c r="F57" s="69">
        <f t="shared" si="0"/>
        <v>0</v>
      </c>
      <c r="G57" s="70"/>
      <c r="H57" s="71"/>
      <c r="I57" s="103">
        <f t="shared" si="5"/>
        <v>464.35900000000129</v>
      </c>
      <c r="J57" s="17">
        <f t="shared" si="2"/>
        <v>0</v>
      </c>
      <c r="L57" s="119"/>
      <c r="M57" s="177">
        <f t="shared" si="6"/>
        <v>314</v>
      </c>
      <c r="N57" s="15"/>
      <c r="O57" s="69"/>
      <c r="P57" s="197"/>
      <c r="Q57" s="69">
        <f t="shared" si="1"/>
        <v>0</v>
      </c>
      <c r="R57" s="70"/>
      <c r="S57" s="71"/>
      <c r="T57" s="103">
        <f t="shared" si="7"/>
        <v>9377.0400000000009</v>
      </c>
      <c r="U57" s="17">
        <f t="shared" si="3"/>
        <v>0</v>
      </c>
    </row>
    <row r="58" spans="1:21" x14ac:dyDescent="0.25">
      <c r="A58" s="119"/>
      <c r="B58" s="177">
        <f t="shared" si="4"/>
        <v>16</v>
      </c>
      <c r="C58" s="15"/>
      <c r="D58" s="69"/>
      <c r="E58" s="197"/>
      <c r="F58" s="69">
        <v>0</v>
      </c>
      <c r="G58" s="70"/>
      <c r="H58" s="71"/>
      <c r="I58" s="103">
        <f t="shared" si="5"/>
        <v>464.35900000000129</v>
      </c>
      <c r="J58" s="17">
        <f t="shared" si="2"/>
        <v>0</v>
      </c>
      <c r="L58" s="119"/>
      <c r="M58" s="177">
        <f t="shared" si="6"/>
        <v>314</v>
      </c>
      <c r="N58" s="15"/>
      <c r="O58" s="69"/>
      <c r="P58" s="197"/>
      <c r="Q58" s="69">
        <v>0</v>
      </c>
      <c r="R58" s="70"/>
      <c r="S58" s="71"/>
      <c r="T58" s="103">
        <f t="shared" si="7"/>
        <v>9377.0400000000009</v>
      </c>
      <c r="U58" s="17">
        <f t="shared" si="3"/>
        <v>0</v>
      </c>
    </row>
    <row r="59" spans="1:21" x14ac:dyDescent="0.25">
      <c r="A59" s="119"/>
      <c r="B59" s="177">
        <f t="shared" si="4"/>
        <v>16</v>
      </c>
      <c r="C59" s="15"/>
      <c r="D59" s="69"/>
      <c r="E59" s="197"/>
      <c r="F59" s="69">
        <f t="shared" ref="F59:F74" si="8">D59</f>
        <v>0</v>
      </c>
      <c r="G59" s="70"/>
      <c r="H59" s="71"/>
      <c r="I59" s="103">
        <f t="shared" si="5"/>
        <v>464.35900000000129</v>
      </c>
      <c r="J59" s="17">
        <f t="shared" si="2"/>
        <v>0</v>
      </c>
      <c r="L59" s="119"/>
      <c r="M59" s="177">
        <f t="shared" si="6"/>
        <v>314</v>
      </c>
      <c r="N59" s="15"/>
      <c r="O59" s="69"/>
      <c r="P59" s="197"/>
      <c r="Q59" s="69">
        <f t="shared" ref="Q59:Q74" si="9">O59</f>
        <v>0</v>
      </c>
      <c r="R59" s="70"/>
      <c r="S59" s="71"/>
      <c r="T59" s="103">
        <f t="shared" si="7"/>
        <v>9377.0400000000009</v>
      </c>
      <c r="U59" s="17">
        <f t="shared" si="3"/>
        <v>0</v>
      </c>
    </row>
    <row r="60" spans="1:21" x14ac:dyDescent="0.25">
      <c r="A60" s="119"/>
      <c r="B60" s="177">
        <f t="shared" si="4"/>
        <v>16</v>
      </c>
      <c r="C60" s="15"/>
      <c r="D60" s="69"/>
      <c r="E60" s="197"/>
      <c r="F60" s="69">
        <f t="shared" si="8"/>
        <v>0</v>
      </c>
      <c r="G60" s="70"/>
      <c r="H60" s="71"/>
      <c r="I60" s="103">
        <f t="shared" si="5"/>
        <v>464.35900000000129</v>
      </c>
      <c r="J60" s="17">
        <f t="shared" si="2"/>
        <v>0</v>
      </c>
      <c r="L60" s="119"/>
      <c r="M60" s="177">
        <f t="shared" si="6"/>
        <v>314</v>
      </c>
      <c r="N60" s="15"/>
      <c r="O60" s="69"/>
      <c r="P60" s="197"/>
      <c r="Q60" s="69">
        <f t="shared" si="9"/>
        <v>0</v>
      </c>
      <c r="R60" s="70"/>
      <c r="S60" s="71"/>
      <c r="T60" s="103">
        <f t="shared" si="7"/>
        <v>9377.0400000000009</v>
      </c>
      <c r="U60" s="17">
        <f t="shared" si="3"/>
        <v>0</v>
      </c>
    </row>
    <row r="61" spans="1:21" x14ac:dyDescent="0.25">
      <c r="A61" s="119"/>
      <c r="B61" s="177">
        <f t="shared" si="4"/>
        <v>16</v>
      </c>
      <c r="C61" s="15"/>
      <c r="D61" s="69"/>
      <c r="E61" s="197"/>
      <c r="F61" s="69">
        <f t="shared" si="8"/>
        <v>0</v>
      </c>
      <c r="G61" s="70"/>
      <c r="H61" s="71"/>
      <c r="I61" s="103">
        <f t="shared" si="5"/>
        <v>464.35900000000129</v>
      </c>
      <c r="J61" s="17">
        <f t="shared" si="2"/>
        <v>0</v>
      </c>
      <c r="L61" s="119"/>
      <c r="M61" s="177">
        <f t="shared" si="6"/>
        <v>314</v>
      </c>
      <c r="N61" s="15"/>
      <c r="O61" s="69"/>
      <c r="P61" s="197"/>
      <c r="Q61" s="69">
        <f t="shared" si="9"/>
        <v>0</v>
      </c>
      <c r="R61" s="70"/>
      <c r="S61" s="71"/>
      <c r="T61" s="103">
        <f t="shared" si="7"/>
        <v>9377.0400000000009</v>
      </c>
      <c r="U61" s="17">
        <f t="shared" si="3"/>
        <v>0</v>
      </c>
    </row>
    <row r="62" spans="1:21" x14ac:dyDescent="0.25">
      <c r="A62" s="119"/>
      <c r="B62" s="177">
        <f t="shared" si="4"/>
        <v>16</v>
      </c>
      <c r="C62" s="15"/>
      <c r="D62" s="69"/>
      <c r="E62" s="197"/>
      <c r="F62" s="69">
        <f t="shared" si="8"/>
        <v>0</v>
      </c>
      <c r="G62" s="70"/>
      <c r="H62" s="71"/>
      <c r="I62" s="103">
        <f t="shared" si="5"/>
        <v>464.35900000000129</v>
      </c>
      <c r="J62" s="17">
        <f t="shared" si="2"/>
        <v>0</v>
      </c>
      <c r="L62" s="119"/>
      <c r="M62" s="177">
        <f t="shared" si="6"/>
        <v>314</v>
      </c>
      <c r="N62" s="15"/>
      <c r="O62" s="69"/>
      <c r="P62" s="197"/>
      <c r="Q62" s="69">
        <f t="shared" si="9"/>
        <v>0</v>
      </c>
      <c r="R62" s="70"/>
      <c r="S62" s="71"/>
      <c r="T62" s="103">
        <f t="shared" si="7"/>
        <v>9377.0400000000009</v>
      </c>
      <c r="U62" s="17">
        <f t="shared" si="3"/>
        <v>0</v>
      </c>
    </row>
    <row r="63" spans="1:21" x14ac:dyDescent="0.25">
      <c r="A63" s="119"/>
      <c r="B63" s="177">
        <f t="shared" si="4"/>
        <v>16</v>
      </c>
      <c r="C63" s="15"/>
      <c r="D63" s="69"/>
      <c r="E63" s="197"/>
      <c r="F63" s="69">
        <f t="shared" si="8"/>
        <v>0</v>
      </c>
      <c r="G63" s="70"/>
      <c r="H63" s="71"/>
      <c r="I63" s="103">
        <f t="shared" si="5"/>
        <v>464.35900000000129</v>
      </c>
      <c r="J63" s="17">
        <f t="shared" si="2"/>
        <v>0</v>
      </c>
      <c r="L63" s="119"/>
      <c r="M63" s="177">
        <f t="shared" si="6"/>
        <v>314</v>
      </c>
      <c r="N63" s="15"/>
      <c r="O63" s="69"/>
      <c r="P63" s="197"/>
      <c r="Q63" s="69">
        <f t="shared" si="9"/>
        <v>0</v>
      </c>
      <c r="R63" s="70"/>
      <c r="S63" s="71"/>
      <c r="T63" s="103">
        <f t="shared" si="7"/>
        <v>9377.0400000000009</v>
      </c>
      <c r="U63" s="17">
        <f t="shared" si="3"/>
        <v>0</v>
      </c>
    </row>
    <row r="64" spans="1:21" x14ac:dyDescent="0.25">
      <c r="A64" s="119"/>
      <c r="B64" s="177">
        <f t="shared" si="4"/>
        <v>16</v>
      </c>
      <c r="C64" s="15"/>
      <c r="D64" s="69"/>
      <c r="E64" s="197"/>
      <c r="F64" s="69">
        <f t="shared" si="8"/>
        <v>0</v>
      </c>
      <c r="G64" s="70"/>
      <c r="H64" s="71"/>
      <c r="I64" s="103">
        <f t="shared" si="5"/>
        <v>464.35900000000129</v>
      </c>
      <c r="J64" s="17">
        <f t="shared" si="2"/>
        <v>0</v>
      </c>
      <c r="L64" s="119"/>
      <c r="M64" s="177">
        <f t="shared" si="6"/>
        <v>314</v>
      </c>
      <c r="N64" s="15"/>
      <c r="O64" s="69"/>
      <c r="P64" s="197"/>
      <c r="Q64" s="69">
        <f t="shared" si="9"/>
        <v>0</v>
      </c>
      <c r="R64" s="70"/>
      <c r="S64" s="71"/>
      <c r="T64" s="103">
        <f t="shared" si="7"/>
        <v>9377.0400000000009</v>
      </c>
      <c r="U64" s="17">
        <f t="shared" si="3"/>
        <v>0</v>
      </c>
    </row>
    <row r="65" spans="1:21" x14ac:dyDescent="0.25">
      <c r="A65" s="119"/>
      <c r="B65" s="177">
        <f t="shared" si="4"/>
        <v>16</v>
      </c>
      <c r="C65" s="15"/>
      <c r="D65" s="69"/>
      <c r="E65" s="197"/>
      <c r="F65" s="69">
        <f t="shared" si="8"/>
        <v>0</v>
      </c>
      <c r="G65" s="70"/>
      <c r="H65" s="71"/>
      <c r="I65" s="103">
        <f t="shared" si="5"/>
        <v>464.35900000000129</v>
      </c>
      <c r="J65" s="17">
        <f t="shared" si="2"/>
        <v>0</v>
      </c>
      <c r="L65" s="119"/>
      <c r="M65" s="177">
        <f t="shared" si="6"/>
        <v>314</v>
      </c>
      <c r="N65" s="15"/>
      <c r="O65" s="69"/>
      <c r="P65" s="197"/>
      <c r="Q65" s="69">
        <f t="shared" si="9"/>
        <v>0</v>
      </c>
      <c r="R65" s="70"/>
      <c r="S65" s="71"/>
      <c r="T65" s="103">
        <f t="shared" si="7"/>
        <v>9377.0400000000009</v>
      </c>
      <c r="U65" s="17">
        <f t="shared" si="3"/>
        <v>0</v>
      </c>
    </row>
    <row r="66" spans="1:21" x14ac:dyDescent="0.25">
      <c r="A66" s="119"/>
      <c r="B66" s="177">
        <f t="shared" si="4"/>
        <v>16</v>
      </c>
      <c r="C66" s="15"/>
      <c r="D66" s="69"/>
      <c r="E66" s="197"/>
      <c r="F66" s="69">
        <f t="shared" si="8"/>
        <v>0</v>
      </c>
      <c r="G66" s="70"/>
      <c r="H66" s="71"/>
      <c r="I66" s="103">
        <f t="shared" si="5"/>
        <v>464.35900000000129</v>
      </c>
      <c r="J66" s="17">
        <f t="shared" si="2"/>
        <v>0</v>
      </c>
      <c r="L66" s="119"/>
      <c r="M66" s="177">
        <f t="shared" si="6"/>
        <v>314</v>
      </c>
      <c r="N66" s="15"/>
      <c r="O66" s="69"/>
      <c r="P66" s="197"/>
      <c r="Q66" s="69">
        <f t="shared" si="9"/>
        <v>0</v>
      </c>
      <c r="R66" s="70"/>
      <c r="S66" s="71"/>
      <c r="T66" s="103">
        <f t="shared" si="7"/>
        <v>9377.0400000000009</v>
      </c>
      <c r="U66" s="17">
        <f t="shared" si="3"/>
        <v>0</v>
      </c>
    </row>
    <row r="67" spans="1:21" x14ac:dyDescent="0.25">
      <c r="A67" s="119"/>
      <c r="B67" s="177">
        <f t="shared" si="4"/>
        <v>16</v>
      </c>
      <c r="C67" s="15"/>
      <c r="D67" s="69"/>
      <c r="E67" s="197"/>
      <c r="F67" s="69">
        <f t="shared" si="8"/>
        <v>0</v>
      </c>
      <c r="G67" s="70"/>
      <c r="H67" s="71"/>
      <c r="I67" s="103">
        <f t="shared" si="5"/>
        <v>464.35900000000129</v>
      </c>
      <c r="J67" s="17">
        <f t="shared" si="2"/>
        <v>0</v>
      </c>
      <c r="L67" s="119"/>
      <c r="M67" s="177">
        <f t="shared" si="6"/>
        <v>314</v>
      </c>
      <c r="N67" s="15"/>
      <c r="O67" s="69"/>
      <c r="P67" s="197"/>
      <c r="Q67" s="69">
        <f t="shared" si="9"/>
        <v>0</v>
      </c>
      <c r="R67" s="70"/>
      <c r="S67" s="71"/>
      <c r="T67" s="103">
        <f t="shared" si="7"/>
        <v>9377.0400000000009</v>
      </c>
      <c r="U67" s="17">
        <f t="shared" si="3"/>
        <v>0</v>
      </c>
    </row>
    <row r="68" spans="1:21" x14ac:dyDescent="0.25">
      <c r="A68" s="119"/>
      <c r="B68" s="177">
        <f t="shared" si="4"/>
        <v>16</v>
      </c>
      <c r="C68" s="15"/>
      <c r="D68" s="69"/>
      <c r="E68" s="197"/>
      <c r="F68" s="69">
        <f t="shared" si="8"/>
        <v>0</v>
      </c>
      <c r="G68" s="70"/>
      <c r="H68" s="71"/>
      <c r="I68" s="103">
        <f t="shared" si="5"/>
        <v>464.35900000000129</v>
      </c>
      <c r="J68" s="17">
        <f t="shared" si="2"/>
        <v>0</v>
      </c>
      <c r="L68" s="119"/>
      <c r="M68" s="177">
        <f t="shared" si="6"/>
        <v>314</v>
      </c>
      <c r="N68" s="15"/>
      <c r="O68" s="69"/>
      <c r="P68" s="197"/>
      <c r="Q68" s="69">
        <f t="shared" si="9"/>
        <v>0</v>
      </c>
      <c r="R68" s="70"/>
      <c r="S68" s="71"/>
      <c r="T68" s="103">
        <f t="shared" si="7"/>
        <v>9377.0400000000009</v>
      </c>
      <c r="U68" s="17">
        <f t="shared" si="3"/>
        <v>0</v>
      </c>
    </row>
    <row r="69" spans="1:21" x14ac:dyDescent="0.25">
      <c r="A69" s="119"/>
      <c r="B69" s="177">
        <f t="shared" si="4"/>
        <v>16</v>
      </c>
      <c r="C69" s="15"/>
      <c r="D69" s="69"/>
      <c r="E69" s="197"/>
      <c r="F69" s="69">
        <f t="shared" si="8"/>
        <v>0</v>
      </c>
      <c r="G69" s="70"/>
      <c r="H69" s="71"/>
      <c r="I69" s="103">
        <f t="shared" si="5"/>
        <v>464.35900000000129</v>
      </c>
      <c r="J69" s="17">
        <f t="shared" si="2"/>
        <v>0</v>
      </c>
      <c r="L69" s="119"/>
      <c r="M69" s="177">
        <f t="shared" si="6"/>
        <v>314</v>
      </c>
      <c r="N69" s="15"/>
      <c r="O69" s="69"/>
      <c r="P69" s="197"/>
      <c r="Q69" s="69">
        <f t="shared" si="9"/>
        <v>0</v>
      </c>
      <c r="R69" s="70"/>
      <c r="S69" s="71"/>
      <c r="T69" s="103">
        <f t="shared" si="7"/>
        <v>9377.0400000000009</v>
      </c>
      <c r="U69" s="17">
        <f t="shared" si="3"/>
        <v>0</v>
      </c>
    </row>
    <row r="70" spans="1:21" x14ac:dyDescent="0.25">
      <c r="A70" s="119"/>
      <c r="B70" s="177">
        <f t="shared" si="4"/>
        <v>16</v>
      </c>
      <c r="C70" s="15"/>
      <c r="D70" s="69"/>
      <c r="E70" s="197"/>
      <c r="F70" s="69">
        <f t="shared" si="8"/>
        <v>0</v>
      </c>
      <c r="G70" s="70"/>
      <c r="H70" s="71"/>
      <c r="I70" s="103">
        <f t="shared" si="5"/>
        <v>464.35900000000129</v>
      </c>
      <c r="J70" s="17">
        <f t="shared" si="2"/>
        <v>0</v>
      </c>
      <c r="L70" s="119"/>
      <c r="M70" s="177">
        <f t="shared" si="6"/>
        <v>314</v>
      </c>
      <c r="N70" s="15"/>
      <c r="O70" s="69"/>
      <c r="P70" s="197"/>
      <c r="Q70" s="69">
        <f t="shared" si="9"/>
        <v>0</v>
      </c>
      <c r="R70" s="70"/>
      <c r="S70" s="71"/>
      <c r="T70" s="103">
        <f t="shared" si="7"/>
        <v>9377.0400000000009</v>
      </c>
      <c r="U70" s="17">
        <f t="shared" si="3"/>
        <v>0</v>
      </c>
    </row>
    <row r="71" spans="1:21" x14ac:dyDescent="0.25">
      <c r="A71" s="119"/>
      <c r="B71" s="177">
        <f t="shared" si="4"/>
        <v>16</v>
      </c>
      <c r="C71" s="15"/>
      <c r="D71" s="69"/>
      <c r="E71" s="197"/>
      <c r="F71" s="69">
        <f t="shared" si="8"/>
        <v>0</v>
      </c>
      <c r="G71" s="70"/>
      <c r="H71" s="71"/>
      <c r="I71" s="103">
        <f t="shared" si="5"/>
        <v>464.35900000000129</v>
      </c>
      <c r="J71" s="17">
        <f t="shared" si="2"/>
        <v>0</v>
      </c>
      <c r="L71" s="119"/>
      <c r="M71" s="177">
        <f t="shared" si="6"/>
        <v>314</v>
      </c>
      <c r="N71" s="15"/>
      <c r="O71" s="69"/>
      <c r="P71" s="197"/>
      <c r="Q71" s="69">
        <f t="shared" si="9"/>
        <v>0</v>
      </c>
      <c r="R71" s="70"/>
      <c r="S71" s="71"/>
      <c r="T71" s="103">
        <f t="shared" si="7"/>
        <v>9377.0400000000009</v>
      </c>
      <c r="U71" s="17">
        <f t="shared" si="3"/>
        <v>0</v>
      </c>
    </row>
    <row r="72" spans="1:21" x14ac:dyDescent="0.25">
      <c r="A72" s="119"/>
      <c r="B72" s="177">
        <f t="shared" si="4"/>
        <v>16</v>
      </c>
      <c r="C72" s="15"/>
      <c r="D72" s="69"/>
      <c r="E72" s="197"/>
      <c r="F72" s="69">
        <f t="shared" si="8"/>
        <v>0</v>
      </c>
      <c r="G72" s="70"/>
      <c r="H72" s="71"/>
      <c r="I72" s="103">
        <f t="shared" si="5"/>
        <v>464.35900000000129</v>
      </c>
      <c r="J72" s="17">
        <f t="shared" si="2"/>
        <v>0</v>
      </c>
      <c r="L72" s="119"/>
      <c r="M72" s="177">
        <f t="shared" si="6"/>
        <v>314</v>
      </c>
      <c r="N72" s="15"/>
      <c r="O72" s="69"/>
      <c r="P72" s="197"/>
      <c r="Q72" s="69">
        <f t="shared" si="9"/>
        <v>0</v>
      </c>
      <c r="R72" s="70"/>
      <c r="S72" s="71"/>
      <c r="T72" s="103">
        <f t="shared" si="7"/>
        <v>9377.0400000000009</v>
      </c>
      <c r="U72" s="17">
        <f t="shared" si="3"/>
        <v>0</v>
      </c>
    </row>
    <row r="73" spans="1:21" x14ac:dyDescent="0.25">
      <c r="A73" s="119"/>
      <c r="B73" s="177">
        <f t="shared" si="4"/>
        <v>16</v>
      </c>
      <c r="C73" s="15"/>
      <c r="D73" s="69"/>
      <c r="E73" s="197"/>
      <c r="F73" s="69">
        <f t="shared" si="8"/>
        <v>0</v>
      </c>
      <c r="G73" s="70"/>
      <c r="H73" s="71"/>
      <c r="I73" s="103">
        <f t="shared" si="5"/>
        <v>464.35900000000129</v>
      </c>
      <c r="J73" s="17">
        <f t="shared" si="2"/>
        <v>0</v>
      </c>
      <c r="L73" s="119"/>
      <c r="M73" s="177">
        <f t="shared" si="6"/>
        <v>314</v>
      </c>
      <c r="N73" s="15"/>
      <c r="O73" s="69"/>
      <c r="P73" s="197"/>
      <c r="Q73" s="69">
        <f t="shared" si="9"/>
        <v>0</v>
      </c>
      <c r="R73" s="70"/>
      <c r="S73" s="71"/>
      <c r="T73" s="103">
        <f t="shared" si="7"/>
        <v>9377.0400000000009</v>
      </c>
      <c r="U73" s="17">
        <f t="shared" si="3"/>
        <v>0</v>
      </c>
    </row>
    <row r="74" spans="1:21" x14ac:dyDescent="0.25">
      <c r="A74" s="119"/>
      <c r="B74" s="177">
        <f t="shared" si="4"/>
        <v>16</v>
      </c>
      <c r="C74" s="15"/>
      <c r="D74" s="69"/>
      <c r="E74" s="197"/>
      <c r="F74" s="69">
        <f t="shared" si="8"/>
        <v>0</v>
      </c>
      <c r="G74" s="70"/>
      <c r="H74" s="71"/>
      <c r="I74" s="103">
        <f t="shared" si="5"/>
        <v>464.35900000000129</v>
      </c>
      <c r="J74" s="17">
        <f t="shared" si="2"/>
        <v>0</v>
      </c>
      <c r="L74" s="119"/>
      <c r="M74" s="177">
        <f t="shared" si="6"/>
        <v>314</v>
      </c>
      <c r="N74" s="15"/>
      <c r="O74" s="69"/>
      <c r="P74" s="197"/>
      <c r="Q74" s="69">
        <f t="shared" si="9"/>
        <v>0</v>
      </c>
      <c r="R74" s="70"/>
      <c r="S74" s="71"/>
      <c r="T74" s="103">
        <f t="shared" si="7"/>
        <v>9377.0400000000009</v>
      </c>
      <c r="U74" s="17">
        <f t="shared" si="3"/>
        <v>0</v>
      </c>
    </row>
    <row r="75" spans="1:21" x14ac:dyDescent="0.25">
      <c r="A75" s="119"/>
      <c r="B75" s="177">
        <f t="shared" si="4"/>
        <v>16</v>
      </c>
      <c r="C75" s="15"/>
      <c r="D75" s="69"/>
      <c r="E75" s="197"/>
      <c r="F75" s="69">
        <f>D75</f>
        <v>0</v>
      </c>
      <c r="G75" s="70"/>
      <c r="H75" s="71"/>
      <c r="I75" s="103">
        <f t="shared" si="5"/>
        <v>464.35900000000129</v>
      </c>
      <c r="J75" s="17">
        <f t="shared" ref="J75:J77" si="10">F75*H75</f>
        <v>0</v>
      </c>
      <c r="L75" s="119"/>
      <c r="M75" s="177">
        <f t="shared" si="6"/>
        <v>314</v>
      </c>
      <c r="N75" s="15"/>
      <c r="O75" s="69"/>
      <c r="P75" s="197"/>
      <c r="Q75" s="69">
        <f>O75</f>
        <v>0</v>
      </c>
      <c r="R75" s="70"/>
      <c r="S75" s="71"/>
      <c r="T75" s="103">
        <f t="shared" si="7"/>
        <v>9377.0400000000009</v>
      </c>
      <c r="U75" s="17">
        <f t="shared" ref="U75:U77" si="11">Q75*S75</f>
        <v>0</v>
      </c>
    </row>
    <row r="76" spans="1:21" x14ac:dyDescent="0.25">
      <c r="A76" s="119"/>
      <c r="B76" s="177">
        <f t="shared" ref="B76" si="12">B75-C76</f>
        <v>16</v>
      </c>
      <c r="C76" s="15"/>
      <c r="D76" s="69"/>
      <c r="E76" s="197"/>
      <c r="F76" s="69">
        <f>D76</f>
        <v>0</v>
      </c>
      <c r="G76" s="70"/>
      <c r="H76" s="71"/>
      <c r="I76" s="103">
        <f t="shared" ref="I76:I77" si="13">I75-F76</f>
        <v>464.35900000000129</v>
      </c>
      <c r="J76" s="17">
        <f t="shared" si="10"/>
        <v>0</v>
      </c>
      <c r="L76" s="119"/>
      <c r="M76" s="177">
        <f t="shared" ref="M76" si="14">M75-N76</f>
        <v>314</v>
      </c>
      <c r="N76" s="15"/>
      <c r="O76" s="69"/>
      <c r="P76" s="197"/>
      <c r="Q76" s="69">
        <f>O76</f>
        <v>0</v>
      </c>
      <c r="R76" s="70"/>
      <c r="S76" s="71"/>
      <c r="T76" s="103">
        <f t="shared" ref="T76:T77" si="15">T75-Q76</f>
        <v>9377.0400000000009</v>
      </c>
      <c r="U76" s="17">
        <f t="shared" si="11"/>
        <v>0</v>
      </c>
    </row>
    <row r="77" spans="1:21" x14ac:dyDescent="0.25">
      <c r="A77" s="119"/>
      <c r="C77" s="15"/>
      <c r="D77" s="69"/>
      <c r="E77" s="197"/>
      <c r="F77" s="69">
        <f>D77</f>
        <v>0</v>
      </c>
      <c r="G77" s="70"/>
      <c r="H77" s="71"/>
      <c r="I77" s="103">
        <f t="shared" si="13"/>
        <v>464.35900000000129</v>
      </c>
      <c r="J77" s="17">
        <f t="shared" si="10"/>
        <v>0</v>
      </c>
      <c r="L77" s="119"/>
      <c r="N77" s="15"/>
      <c r="O77" s="69"/>
      <c r="P77" s="197"/>
      <c r="Q77" s="69">
        <f>O77</f>
        <v>0</v>
      </c>
      <c r="R77" s="70"/>
      <c r="S77" s="71"/>
      <c r="T77" s="103">
        <f t="shared" si="15"/>
        <v>9377.0400000000009</v>
      </c>
      <c r="U77" s="17">
        <f t="shared" si="11"/>
        <v>0</v>
      </c>
    </row>
    <row r="78" spans="1:21" ht="15.75" thickBot="1" x14ac:dyDescent="0.3">
      <c r="A78" s="119"/>
      <c r="B78" s="220"/>
      <c r="C78" s="52"/>
      <c r="D78" s="105"/>
      <c r="E78" s="191"/>
      <c r="F78" s="101"/>
      <c r="G78" s="102"/>
      <c r="H78" s="60"/>
      <c r="L78" s="119"/>
      <c r="M78" s="220"/>
      <c r="N78" s="52"/>
      <c r="O78" s="105"/>
      <c r="P78" s="191"/>
      <c r="Q78" s="101"/>
      <c r="R78" s="102"/>
      <c r="S78" s="60"/>
    </row>
    <row r="79" spans="1:21" x14ac:dyDescent="0.25">
      <c r="C79" s="53">
        <f>SUM(C10:C78)</f>
        <v>279</v>
      </c>
      <c r="D79" s="6">
        <f>SUM(D10:D78)</f>
        <v>8384.3610000000008</v>
      </c>
      <c r="F79" s="6">
        <f>SUM(F10:F78)</f>
        <v>8384.3610000000008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16</v>
      </c>
      <c r="O82" s="45" t="s">
        <v>4</v>
      </c>
      <c r="P82" s="56">
        <f>Q5+Q6-N79+Q7+Q4</f>
        <v>314</v>
      </c>
    </row>
    <row r="83" spans="3:17" ht="15.75" thickBot="1" x14ac:dyDescent="0.3"/>
    <row r="84" spans="3:17" ht="15.75" thickBot="1" x14ac:dyDescent="0.3">
      <c r="C84" s="1157" t="s">
        <v>11</v>
      </c>
      <c r="D84" s="1158"/>
      <c r="E84" s="57">
        <f>E5+E6-F79+E7+E4</f>
        <v>464.35899999999856</v>
      </c>
      <c r="F84" s="73"/>
      <c r="N84" s="1157" t="s">
        <v>11</v>
      </c>
      <c r="O84" s="1158"/>
      <c r="P84" s="57">
        <f>P5+P6-Q79+P7+P4</f>
        <v>9377.0400000000009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X13" sqref="X1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55" t="s">
        <v>188</v>
      </c>
      <c r="B1" s="1155"/>
      <c r="C1" s="1155"/>
      <c r="D1" s="1155"/>
      <c r="E1" s="1155"/>
      <c r="F1" s="1155"/>
      <c r="G1" s="1155"/>
      <c r="H1" s="11">
        <v>1</v>
      </c>
      <c r="K1" s="1159" t="s">
        <v>194</v>
      </c>
      <c r="L1" s="1159"/>
      <c r="M1" s="1159"/>
      <c r="N1" s="1159"/>
      <c r="O1" s="1159"/>
      <c r="P1" s="1159"/>
      <c r="Q1" s="1159"/>
      <c r="R1" s="11">
        <v>2</v>
      </c>
      <c r="U1" s="1155" t="s">
        <v>352</v>
      </c>
      <c r="V1" s="1155"/>
      <c r="W1" s="1155"/>
      <c r="X1" s="1155"/>
      <c r="Y1" s="1155"/>
      <c r="Z1" s="1155"/>
      <c r="AA1" s="115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>
        <v>500.16</v>
      </c>
      <c r="Z4" s="12">
        <v>18</v>
      </c>
      <c r="AA4" s="152"/>
      <c r="AB4" s="152"/>
    </row>
    <row r="5" spans="1:29" x14ac:dyDescent="0.25">
      <c r="A5" s="1169" t="s">
        <v>52</v>
      </c>
      <c r="B5" s="1170" t="s">
        <v>120</v>
      </c>
      <c r="C5" s="222">
        <v>75</v>
      </c>
      <c r="D5" s="131">
        <v>44945</v>
      </c>
      <c r="E5" s="78">
        <v>2017.63</v>
      </c>
      <c r="F5" s="62">
        <v>70</v>
      </c>
      <c r="G5" s="5"/>
      <c r="K5" s="1169" t="s">
        <v>52</v>
      </c>
      <c r="L5" s="1170" t="s">
        <v>120</v>
      </c>
      <c r="M5" s="222">
        <v>78</v>
      </c>
      <c r="N5" s="131">
        <v>44971</v>
      </c>
      <c r="O5" s="78">
        <v>1006.13</v>
      </c>
      <c r="P5" s="62">
        <v>43</v>
      </c>
      <c r="Q5" s="5"/>
      <c r="U5" s="1169" t="s">
        <v>52</v>
      </c>
      <c r="V5" s="1170" t="s">
        <v>120</v>
      </c>
      <c r="W5" s="222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169"/>
      <c r="B6" s="1170"/>
      <c r="C6" s="377">
        <v>80</v>
      </c>
      <c r="D6" s="131">
        <v>44949</v>
      </c>
      <c r="E6" s="203">
        <v>3048.26</v>
      </c>
      <c r="F6" s="62">
        <v>120</v>
      </c>
      <c r="G6" s="47"/>
      <c r="H6" s="7">
        <f>E6-G6+E7+E5-G5</f>
        <v>5065.8900000000003</v>
      </c>
      <c r="K6" s="1169"/>
      <c r="L6" s="1170"/>
      <c r="M6" s="377">
        <v>78</v>
      </c>
      <c r="N6" s="131">
        <v>44974</v>
      </c>
      <c r="O6" s="203">
        <v>1504.59</v>
      </c>
      <c r="P6" s="62">
        <v>57</v>
      </c>
      <c r="Q6" s="47"/>
      <c r="R6" s="7">
        <f>O6-Q6+O7+O5-Q5</f>
        <v>2510.7199999999998</v>
      </c>
      <c r="U6" s="1169"/>
      <c r="V6" s="1170"/>
      <c r="W6" s="377"/>
      <c r="X6" s="131"/>
      <c r="Y6" s="203"/>
      <c r="Z6" s="62"/>
      <c r="AA6" s="47"/>
      <c r="AB6" s="7">
        <f>Y6-AA6+Y7+Y5-AA5</f>
        <v>3732.48</v>
      </c>
    </row>
    <row r="7" spans="1:29" ht="15.75" thickBot="1" x14ac:dyDescent="0.3">
      <c r="A7" s="1169"/>
      <c r="B7" s="19"/>
      <c r="C7" s="223"/>
      <c r="D7" s="224"/>
      <c r="E7" s="78"/>
      <c r="F7" s="62"/>
      <c r="K7" s="1169"/>
      <c r="L7" s="19"/>
      <c r="M7" s="223"/>
      <c r="N7" s="224"/>
      <c r="O7" s="78"/>
      <c r="P7" s="62"/>
      <c r="U7" s="1169"/>
      <c r="V7" s="19"/>
      <c r="W7" s="223"/>
      <c r="X7" s="224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8">
        <f>F4+F5+F6+F7-C9</f>
        <v>183</v>
      </c>
      <c r="C9" s="15">
        <v>7</v>
      </c>
      <c r="D9" s="69">
        <v>202.1</v>
      </c>
      <c r="E9" s="197">
        <v>44945</v>
      </c>
      <c r="F9" s="69">
        <f t="shared" ref="F9:F33" si="0">D9</f>
        <v>202.1</v>
      </c>
      <c r="G9" s="70" t="s">
        <v>171</v>
      </c>
      <c r="H9" s="71">
        <v>77</v>
      </c>
      <c r="I9" s="103">
        <f>E6-F9+E5+E7</f>
        <v>4863.7900000000009</v>
      </c>
      <c r="K9" s="80" t="s">
        <v>32</v>
      </c>
      <c r="L9" s="966">
        <f>P4+P5+P6+P7-M9</f>
        <v>95</v>
      </c>
      <c r="M9" s="702">
        <v>5</v>
      </c>
      <c r="N9" s="625">
        <v>122.6</v>
      </c>
      <c r="O9" s="652">
        <v>44974</v>
      </c>
      <c r="P9" s="625">
        <f t="shared" ref="P9:P33" si="1">N9</f>
        <v>122.6</v>
      </c>
      <c r="Q9" s="623" t="s">
        <v>271</v>
      </c>
      <c r="R9" s="624">
        <v>80</v>
      </c>
      <c r="S9" s="656">
        <f>O6-P9+O5+O7</f>
        <v>2388.12</v>
      </c>
      <c r="T9" s="654"/>
      <c r="U9" s="80" t="s">
        <v>32</v>
      </c>
      <c r="V9" s="966">
        <f>Z4+Z5+Z6+Z7-W9</f>
        <v>141</v>
      </c>
      <c r="W9" s="702">
        <v>20</v>
      </c>
      <c r="X9" s="625">
        <v>500.61</v>
      </c>
      <c r="Y9" s="652">
        <v>44988</v>
      </c>
      <c r="Z9" s="625">
        <f t="shared" ref="Z9:Z33" si="2">X9</f>
        <v>500.61</v>
      </c>
      <c r="AA9" s="623" t="s">
        <v>329</v>
      </c>
      <c r="AB9" s="624">
        <v>77</v>
      </c>
      <c r="AC9" s="656">
        <f>Y6-Z9+Y5+Y7+Y4</f>
        <v>3732.0299999999997</v>
      </c>
    </row>
    <row r="10" spans="1:29" x14ac:dyDescent="0.25">
      <c r="A10" s="189"/>
      <c r="B10" s="839">
        <f>B9-C10</f>
        <v>167</v>
      </c>
      <c r="C10" s="15">
        <v>16</v>
      </c>
      <c r="D10" s="69">
        <v>435.13</v>
      </c>
      <c r="E10" s="197">
        <v>44946</v>
      </c>
      <c r="F10" s="69">
        <f t="shared" si="0"/>
        <v>435.13</v>
      </c>
      <c r="G10" s="70" t="s">
        <v>172</v>
      </c>
      <c r="H10" s="71">
        <v>77</v>
      </c>
      <c r="I10" s="103">
        <f>I9-F10</f>
        <v>4428.6600000000008</v>
      </c>
      <c r="K10" s="189"/>
      <c r="L10" s="967">
        <f>L9-M10</f>
        <v>93</v>
      </c>
      <c r="M10" s="702">
        <v>2</v>
      </c>
      <c r="N10" s="625">
        <v>53.99</v>
      </c>
      <c r="O10" s="652">
        <v>44974</v>
      </c>
      <c r="P10" s="625">
        <f t="shared" si="1"/>
        <v>53.99</v>
      </c>
      <c r="Q10" s="623" t="s">
        <v>276</v>
      </c>
      <c r="R10" s="624">
        <v>80</v>
      </c>
      <c r="S10" s="656">
        <f>S9-P10</f>
        <v>2334.13</v>
      </c>
      <c r="T10" s="654"/>
      <c r="U10" s="189"/>
      <c r="V10" s="923">
        <f>V9-W10</f>
        <v>120</v>
      </c>
      <c r="W10" s="702">
        <v>21</v>
      </c>
      <c r="X10" s="625">
        <v>518.78</v>
      </c>
      <c r="Y10" s="652">
        <v>44989</v>
      </c>
      <c r="Z10" s="625">
        <f t="shared" si="2"/>
        <v>518.78</v>
      </c>
      <c r="AA10" s="623" t="s">
        <v>344</v>
      </c>
      <c r="AB10" s="624">
        <v>78</v>
      </c>
      <c r="AC10" s="704">
        <f>AC9-Z10</f>
        <v>3213.25</v>
      </c>
    </row>
    <row r="11" spans="1:29" x14ac:dyDescent="0.25">
      <c r="A11" s="177"/>
      <c r="B11" s="839">
        <f t="shared" ref="B11:B33" si="3">B10-C11</f>
        <v>165</v>
      </c>
      <c r="C11" s="15">
        <v>2</v>
      </c>
      <c r="D11" s="69">
        <v>54.31</v>
      </c>
      <c r="E11" s="197">
        <v>44946</v>
      </c>
      <c r="F11" s="69">
        <f t="shared" si="0"/>
        <v>54.31</v>
      </c>
      <c r="G11" s="70" t="s">
        <v>173</v>
      </c>
      <c r="H11" s="71">
        <v>77</v>
      </c>
      <c r="I11" s="103">
        <f t="shared" ref="I11:I33" si="4">I10-F11</f>
        <v>4374.3500000000004</v>
      </c>
      <c r="K11" s="177"/>
      <c r="L11" s="967">
        <f t="shared" ref="L11:L33" si="5">L10-M11</f>
        <v>73</v>
      </c>
      <c r="M11" s="702">
        <v>20</v>
      </c>
      <c r="N11" s="625">
        <v>502.58</v>
      </c>
      <c r="O11" s="652">
        <v>44975</v>
      </c>
      <c r="P11" s="625">
        <f t="shared" si="1"/>
        <v>502.58</v>
      </c>
      <c r="Q11" s="623" t="s">
        <v>208</v>
      </c>
      <c r="R11" s="624">
        <v>80</v>
      </c>
      <c r="S11" s="656">
        <f t="shared" ref="S11:S33" si="6">S10-P11</f>
        <v>1831.5500000000002</v>
      </c>
      <c r="T11" s="654"/>
      <c r="U11" s="177"/>
      <c r="V11" s="967">
        <f t="shared" ref="V11:V33" si="7">V10-W11</f>
        <v>120</v>
      </c>
      <c r="W11" s="702"/>
      <c r="X11" s="625"/>
      <c r="Y11" s="652"/>
      <c r="Z11" s="625">
        <f t="shared" si="2"/>
        <v>0</v>
      </c>
      <c r="AA11" s="623"/>
      <c r="AB11" s="624"/>
      <c r="AC11" s="656">
        <f t="shared" ref="AC11:AC33" si="8">AC10-Z11</f>
        <v>3213.25</v>
      </c>
    </row>
    <row r="12" spans="1:29" x14ac:dyDescent="0.25">
      <c r="A12" s="177"/>
      <c r="B12" s="839">
        <f t="shared" si="3"/>
        <v>164</v>
      </c>
      <c r="C12" s="15">
        <v>1</v>
      </c>
      <c r="D12" s="69">
        <v>28.46</v>
      </c>
      <c r="E12" s="197">
        <v>44947</v>
      </c>
      <c r="F12" s="69">
        <f t="shared" si="0"/>
        <v>28.46</v>
      </c>
      <c r="G12" s="70" t="s">
        <v>174</v>
      </c>
      <c r="H12" s="71">
        <v>77</v>
      </c>
      <c r="I12" s="103">
        <f t="shared" si="4"/>
        <v>4345.8900000000003</v>
      </c>
      <c r="K12" s="177"/>
      <c r="L12" s="967">
        <f t="shared" si="5"/>
        <v>50</v>
      </c>
      <c r="M12" s="702">
        <v>23</v>
      </c>
      <c r="N12" s="625">
        <v>512.29999999999995</v>
      </c>
      <c r="O12" s="652">
        <v>44975</v>
      </c>
      <c r="P12" s="625">
        <f t="shared" si="1"/>
        <v>512.29999999999995</v>
      </c>
      <c r="Q12" s="623" t="s">
        <v>280</v>
      </c>
      <c r="R12" s="624">
        <v>80</v>
      </c>
      <c r="S12" s="656">
        <f t="shared" si="6"/>
        <v>1319.2500000000002</v>
      </c>
      <c r="T12" s="654"/>
      <c r="U12" s="177"/>
      <c r="V12" s="967">
        <f t="shared" si="7"/>
        <v>120</v>
      </c>
      <c r="W12" s="702"/>
      <c r="X12" s="625"/>
      <c r="Y12" s="652"/>
      <c r="Z12" s="625">
        <f t="shared" si="2"/>
        <v>0</v>
      </c>
      <c r="AA12" s="623"/>
      <c r="AB12" s="624"/>
      <c r="AC12" s="656">
        <f t="shared" si="8"/>
        <v>3213.25</v>
      </c>
    </row>
    <row r="13" spans="1:29" x14ac:dyDescent="0.25">
      <c r="A13" s="82" t="s">
        <v>33</v>
      </c>
      <c r="B13" s="839">
        <f t="shared" si="3"/>
        <v>147</v>
      </c>
      <c r="C13" s="15">
        <v>17</v>
      </c>
      <c r="D13" s="69">
        <v>497.9</v>
      </c>
      <c r="E13" s="197">
        <v>44947</v>
      </c>
      <c r="F13" s="69">
        <f t="shared" si="0"/>
        <v>497.9</v>
      </c>
      <c r="G13" s="70" t="s">
        <v>175</v>
      </c>
      <c r="H13" s="71">
        <v>77</v>
      </c>
      <c r="I13" s="103">
        <f t="shared" si="4"/>
        <v>3847.9900000000002</v>
      </c>
      <c r="K13" s="82" t="s">
        <v>33</v>
      </c>
      <c r="L13" s="967">
        <f t="shared" si="5"/>
        <v>45</v>
      </c>
      <c r="M13" s="702">
        <v>5</v>
      </c>
      <c r="N13" s="625">
        <v>122.82</v>
      </c>
      <c r="O13" s="652">
        <v>44977</v>
      </c>
      <c r="P13" s="625">
        <f t="shared" si="1"/>
        <v>122.82</v>
      </c>
      <c r="Q13" s="623" t="s">
        <v>285</v>
      </c>
      <c r="R13" s="624">
        <v>80</v>
      </c>
      <c r="S13" s="656">
        <f t="shared" si="6"/>
        <v>1196.4300000000003</v>
      </c>
      <c r="T13" s="654"/>
      <c r="U13" s="82" t="s">
        <v>33</v>
      </c>
      <c r="V13" s="967">
        <f t="shared" si="7"/>
        <v>120</v>
      </c>
      <c r="W13" s="702"/>
      <c r="X13" s="625"/>
      <c r="Y13" s="652"/>
      <c r="Z13" s="625">
        <f t="shared" si="2"/>
        <v>0</v>
      </c>
      <c r="AA13" s="623"/>
      <c r="AB13" s="624"/>
      <c r="AC13" s="656">
        <f t="shared" si="8"/>
        <v>3213.25</v>
      </c>
    </row>
    <row r="14" spans="1:29" x14ac:dyDescent="0.25">
      <c r="A14" s="73"/>
      <c r="B14" s="839">
        <f t="shared" si="3"/>
        <v>146</v>
      </c>
      <c r="C14" s="15">
        <v>1</v>
      </c>
      <c r="D14" s="69">
        <v>27.8</v>
      </c>
      <c r="E14" s="197">
        <v>44947</v>
      </c>
      <c r="F14" s="69">
        <f t="shared" si="0"/>
        <v>27.8</v>
      </c>
      <c r="G14" s="70" t="s">
        <v>178</v>
      </c>
      <c r="H14" s="71">
        <v>77</v>
      </c>
      <c r="I14" s="103">
        <f t="shared" si="4"/>
        <v>3820.19</v>
      </c>
      <c r="K14" s="73"/>
      <c r="L14" s="967">
        <f t="shared" si="5"/>
        <v>43</v>
      </c>
      <c r="M14" s="702">
        <v>2</v>
      </c>
      <c r="N14" s="625">
        <v>49.35</v>
      </c>
      <c r="O14" s="652">
        <v>44982</v>
      </c>
      <c r="P14" s="625">
        <f t="shared" si="1"/>
        <v>49.35</v>
      </c>
      <c r="Q14" s="623" t="s">
        <v>306</v>
      </c>
      <c r="R14" s="624">
        <v>82</v>
      </c>
      <c r="S14" s="656">
        <f t="shared" si="6"/>
        <v>1147.0800000000004</v>
      </c>
      <c r="T14" s="654"/>
      <c r="U14" s="73"/>
      <c r="V14" s="967">
        <f t="shared" si="7"/>
        <v>120</v>
      </c>
      <c r="W14" s="702"/>
      <c r="X14" s="625"/>
      <c r="Y14" s="652"/>
      <c r="Z14" s="625">
        <f t="shared" si="2"/>
        <v>0</v>
      </c>
      <c r="AA14" s="623"/>
      <c r="AB14" s="624"/>
      <c r="AC14" s="656">
        <f t="shared" si="8"/>
        <v>3213.25</v>
      </c>
    </row>
    <row r="15" spans="1:29" x14ac:dyDescent="0.25">
      <c r="A15" s="73"/>
      <c r="B15" s="839">
        <f t="shared" si="3"/>
        <v>131</v>
      </c>
      <c r="C15" s="15">
        <v>15</v>
      </c>
      <c r="D15" s="69">
        <v>449.62</v>
      </c>
      <c r="E15" s="197">
        <v>44949</v>
      </c>
      <c r="F15" s="69">
        <f t="shared" si="0"/>
        <v>449.62</v>
      </c>
      <c r="G15" s="70" t="s">
        <v>181</v>
      </c>
      <c r="H15" s="71">
        <v>77</v>
      </c>
      <c r="I15" s="103">
        <f t="shared" si="4"/>
        <v>3370.57</v>
      </c>
      <c r="K15" s="73"/>
      <c r="L15" s="967">
        <f t="shared" si="5"/>
        <v>20</v>
      </c>
      <c r="M15" s="702">
        <v>23</v>
      </c>
      <c r="N15" s="625">
        <v>597.94000000000005</v>
      </c>
      <c r="O15" s="652">
        <v>44984</v>
      </c>
      <c r="P15" s="625">
        <f t="shared" si="1"/>
        <v>597.94000000000005</v>
      </c>
      <c r="Q15" s="623" t="s">
        <v>212</v>
      </c>
      <c r="R15" s="624">
        <v>82</v>
      </c>
      <c r="S15" s="656">
        <f t="shared" si="6"/>
        <v>549.14000000000033</v>
      </c>
      <c r="T15" s="654"/>
      <c r="U15" s="73"/>
      <c r="V15" s="967">
        <f t="shared" si="7"/>
        <v>120</v>
      </c>
      <c r="W15" s="702"/>
      <c r="X15" s="625"/>
      <c r="Y15" s="652"/>
      <c r="Z15" s="625">
        <f t="shared" si="2"/>
        <v>0</v>
      </c>
      <c r="AA15" s="623"/>
      <c r="AB15" s="624"/>
      <c r="AC15" s="656">
        <f t="shared" si="8"/>
        <v>3213.25</v>
      </c>
    </row>
    <row r="16" spans="1:29" x14ac:dyDescent="0.25">
      <c r="B16" s="839">
        <f t="shared" si="3"/>
        <v>130</v>
      </c>
      <c r="C16" s="15">
        <v>1</v>
      </c>
      <c r="D16" s="69">
        <v>27.69</v>
      </c>
      <c r="E16" s="197">
        <v>44950</v>
      </c>
      <c r="F16" s="69">
        <f t="shared" si="0"/>
        <v>27.69</v>
      </c>
      <c r="G16" s="70" t="s">
        <v>182</v>
      </c>
      <c r="H16" s="71">
        <v>77</v>
      </c>
      <c r="I16" s="103">
        <f t="shared" si="4"/>
        <v>3342.88</v>
      </c>
      <c r="L16" s="967">
        <f t="shared" si="5"/>
        <v>18</v>
      </c>
      <c r="M16" s="702">
        <v>2</v>
      </c>
      <c r="N16" s="625">
        <v>48.98</v>
      </c>
      <c r="O16" s="652">
        <v>44985</v>
      </c>
      <c r="P16" s="625">
        <f t="shared" si="1"/>
        <v>48.98</v>
      </c>
      <c r="Q16" s="623" t="s">
        <v>310</v>
      </c>
      <c r="R16" s="624">
        <v>82</v>
      </c>
      <c r="S16" s="656">
        <f t="shared" si="6"/>
        <v>500.16000000000031</v>
      </c>
      <c r="T16" s="654"/>
      <c r="V16" s="967">
        <f t="shared" si="7"/>
        <v>120</v>
      </c>
      <c r="W16" s="702"/>
      <c r="X16" s="625"/>
      <c r="Y16" s="652"/>
      <c r="Z16" s="625">
        <f t="shared" si="2"/>
        <v>0</v>
      </c>
      <c r="AA16" s="623"/>
      <c r="AB16" s="624"/>
      <c r="AC16" s="656">
        <f t="shared" si="8"/>
        <v>3213.25</v>
      </c>
    </row>
    <row r="17" spans="1:29" x14ac:dyDescent="0.25">
      <c r="B17" s="839">
        <f t="shared" si="3"/>
        <v>115</v>
      </c>
      <c r="C17" s="15">
        <v>15</v>
      </c>
      <c r="D17" s="69">
        <v>413.24</v>
      </c>
      <c r="E17" s="197">
        <v>44951</v>
      </c>
      <c r="F17" s="69">
        <f t="shared" si="0"/>
        <v>413.24</v>
      </c>
      <c r="G17" s="70" t="s">
        <v>170</v>
      </c>
      <c r="H17" s="568">
        <v>74</v>
      </c>
      <c r="I17" s="103">
        <f t="shared" si="4"/>
        <v>2929.6400000000003</v>
      </c>
      <c r="L17" s="967">
        <f t="shared" si="5"/>
        <v>18</v>
      </c>
      <c r="M17" s="702"/>
      <c r="N17" s="625"/>
      <c r="O17" s="652"/>
      <c r="P17" s="625">
        <f t="shared" si="1"/>
        <v>0</v>
      </c>
      <c r="Q17" s="623"/>
      <c r="R17" s="624"/>
      <c r="S17" s="656">
        <f t="shared" si="6"/>
        <v>500.16000000000031</v>
      </c>
      <c r="T17" s="654"/>
      <c r="V17" s="967">
        <f t="shared" si="7"/>
        <v>120</v>
      </c>
      <c r="W17" s="702"/>
      <c r="X17" s="625"/>
      <c r="Y17" s="652"/>
      <c r="Z17" s="625">
        <f t="shared" si="2"/>
        <v>0</v>
      </c>
      <c r="AA17" s="623"/>
      <c r="AB17" s="624"/>
      <c r="AC17" s="656">
        <f t="shared" si="8"/>
        <v>3213.25</v>
      </c>
    </row>
    <row r="18" spans="1:29" x14ac:dyDescent="0.25">
      <c r="B18" s="923">
        <f t="shared" si="3"/>
        <v>114</v>
      </c>
      <c r="C18" s="15">
        <v>1</v>
      </c>
      <c r="D18" s="69">
        <v>26</v>
      </c>
      <c r="E18" s="197">
        <v>44954</v>
      </c>
      <c r="F18" s="69">
        <f t="shared" si="0"/>
        <v>26</v>
      </c>
      <c r="G18" s="70" t="s">
        <v>185</v>
      </c>
      <c r="H18" s="71">
        <v>77</v>
      </c>
      <c r="I18" s="704">
        <f t="shared" si="4"/>
        <v>2903.6400000000003</v>
      </c>
      <c r="L18" s="967">
        <f t="shared" si="5"/>
        <v>18</v>
      </c>
      <c r="M18" s="702"/>
      <c r="N18" s="625"/>
      <c r="O18" s="652"/>
      <c r="P18" s="1005">
        <f t="shared" si="1"/>
        <v>0</v>
      </c>
      <c r="Q18" s="1006"/>
      <c r="R18" s="1007"/>
      <c r="S18" s="1000">
        <f t="shared" si="6"/>
        <v>500.16000000000031</v>
      </c>
      <c r="T18" s="654"/>
      <c r="V18" s="967">
        <f t="shared" si="7"/>
        <v>120</v>
      </c>
      <c r="W18" s="702"/>
      <c r="X18" s="625"/>
      <c r="Y18" s="652"/>
      <c r="Z18" s="625">
        <f t="shared" si="2"/>
        <v>0</v>
      </c>
      <c r="AA18" s="623"/>
      <c r="AB18" s="624"/>
      <c r="AC18" s="656">
        <f t="shared" si="8"/>
        <v>3213.25</v>
      </c>
    </row>
    <row r="19" spans="1:29" x14ac:dyDescent="0.25">
      <c r="B19" s="839">
        <f t="shared" si="3"/>
        <v>100</v>
      </c>
      <c r="C19" s="15">
        <v>14</v>
      </c>
      <c r="D19" s="979">
        <v>334.97</v>
      </c>
      <c r="E19" s="985">
        <v>44957</v>
      </c>
      <c r="F19" s="979">
        <f t="shared" si="0"/>
        <v>334.97</v>
      </c>
      <c r="G19" s="574" t="s">
        <v>231</v>
      </c>
      <c r="H19" s="370">
        <v>82</v>
      </c>
      <c r="I19" s="103">
        <f t="shared" si="4"/>
        <v>2568.67</v>
      </c>
      <c r="L19" s="967">
        <f t="shared" si="5"/>
        <v>0</v>
      </c>
      <c r="M19" s="702">
        <v>18</v>
      </c>
      <c r="N19" s="625"/>
      <c r="O19" s="652"/>
      <c r="P19" s="1005">
        <v>500.16</v>
      </c>
      <c r="Q19" s="1006"/>
      <c r="R19" s="1007"/>
      <c r="S19" s="1000">
        <f t="shared" si="6"/>
        <v>0</v>
      </c>
      <c r="T19" s="654"/>
      <c r="V19" s="967">
        <f t="shared" si="7"/>
        <v>120</v>
      </c>
      <c r="W19" s="702"/>
      <c r="X19" s="625"/>
      <c r="Y19" s="652"/>
      <c r="Z19" s="625">
        <f t="shared" si="2"/>
        <v>0</v>
      </c>
      <c r="AA19" s="623"/>
      <c r="AB19" s="624"/>
      <c r="AC19" s="656">
        <f t="shared" si="8"/>
        <v>3213.25</v>
      </c>
    </row>
    <row r="20" spans="1:29" x14ac:dyDescent="0.25">
      <c r="B20" s="839">
        <f t="shared" si="3"/>
        <v>80</v>
      </c>
      <c r="C20" s="15">
        <v>20</v>
      </c>
      <c r="D20" s="979">
        <v>491.98</v>
      </c>
      <c r="E20" s="985">
        <v>44959</v>
      </c>
      <c r="F20" s="979">
        <f t="shared" si="0"/>
        <v>491.98</v>
      </c>
      <c r="G20" s="574" t="s">
        <v>236</v>
      </c>
      <c r="H20" s="370">
        <v>82</v>
      </c>
      <c r="I20" s="103">
        <f t="shared" si="4"/>
        <v>2076.69</v>
      </c>
      <c r="L20" s="967">
        <f t="shared" si="5"/>
        <v>0</v>
      </c>
      <c r="M20" s="702"/>
      <c r="N20" s="625"/>
      <c r="O20" s="652"/>
      <c r="P20" s="1005">
        <f t="shared" si="1"/>
        <v>0</v>
      </c>
      <c r="Q20" s="1006"/>
      <c r="R20" s="1007"/>
      <c r="S20" s="1000">
        <f t="shared" si="6"/>
        <v>0</v>
      </c>
      <c r="T20" s="654"/>
      <c r="V20" s="967">
        <f t="shared" si="7"/>
        <v>120</v>
      </c>
      <c r="W20" s="702"/>
      <c r="X20" s="625"/>
      <c r="Y20" s="652"/>
      <c r="Z20" s="625">
        <f t="shared" si="2"/>
        <v>0</v>
      </c>
      <c r="AA20" s="623"/>
      <c r="AB20" s="624"/>
      <c r="AC20" s="656">
        <f t="shared" si="8"/>
        <v>3213.25</v>
      </c>
    </row>
    <row r="21" spans="1:29" x14ac:dyDescent="0.25">
      <c r="A21" s="119"/>
      <c r="B21" s="839">
        <f t="shared" si="3"/>
        <v>77</v>
      </c>
      <c r="C21" s="479">
        <v>3</v>
      </c>
      <c r="D21" s="979">
        <v>75.11</v>
      </c>
      <c r="E21" s="985">
        <v>44959</v>
      </c>
      <c r="F21" s="979">
        <f t="shared" si="0"/>
        <v>75.11</v>
      </c>
      <c r="G21" s="574" t="s">
        <v>240</v>
      </c>
      <c r="H21" s="370">
        <v>82</v>
      </c>
      <c r="I21" s="103">
        <f t="shared" si="4"/>
        <v>2001.5800000000002</v>
      </c>
      <c r="K21" s="119"/>
      <c r="L21" s="967">
        <f t="shared" si="5"/>
        <v>0</v>
      </c>
      <c r="M21" s="968"/>
      <c r="N21" s="625"/>
      <c r="O21" s="652"/>
      <c r="P21" s="1005">
        <f t="shared" si="1"/>
        <v>0</v>
      </c>
      <c r="Q21" s="1006"/>
      <c r="R21" s="1007"/>
      <c r="S21" s="1000">
        <f t="shared" si="6"/>
        <v>0</v>
      </c>
      <c r="T21" s="654"/>
      <c r="U21" s="119"/>
      <c r="V21" s="967">
        <f t="shared" si="7"/>
        <v>120</v>
      </c>
      <c r="W21" s="968"/>
      <c r="X21" s="625"/>
      <c r="Y21" s="652"/>
      <c r="Z21" s="625">
        <f t="shared" si="2"/>
        <v>0</v>
      </c>
      <c r="AA21" s="623"/>
      <c r="AB21" s="624"/>
      <c r="AC21" s="656">
        <f t="shared" si="8"/>
        <v>3213.25</v>
      </c>
    </row>
    <row r="22" spans="1:29" x14ac:dyDescent="0.25">
      <c r="A22" s="119"/>
      <c r="B22" s="839">
        <f t="shared" si="3"/>
        <v>74</v>
      </c>
      <c r="C22" s="479">
        <v>3</v>
      </c>
      <c r="D22" s="979">
        <v>82.08</v>
      </c>
      <c r="E22" s="985">
        <v>44961</v>
      </c>
      <c r="F22" s="979">
        <f t="shared" si="0"/>
        <v>82.08</v>
      </c>
      <c r="G22" s="574" t="s">
        <v>244</v>
      </c>
      <c r="H22" s="370">
        <v>82</v>
      </c>
      <c r="I22" s="103">
        <f t="shared" si="4"/>
        <v>1919.5000000000002</v>
      </c>
      <c r="K22" s="119"/>
      <c r="L22" s="967">
        <f t="shared" si="5"/>
        <v>0</v>
      </c>
      <c r="M22" s="968"/>
      <c r="N22" s="625"/>
      <c r="O22" s="652"/>
      <c r="P22" s="625">
        <f t="shared" si="1"/>
        <v>0</v>
      </c>
      <c r="Q22" s="623"/>
      <c r="R22" s="624"/>
      <c r="S22" s="656">
        <f t="shared" si="6"/>
        <v>0</v>
      </c>
      <c r="T22" s="654"/>
      <c r="U22" s="119"/>
      <c r="V22" s="967">
        <f t="shared" si="7"/>
        <v>120</v>
      </c>
      <c r="W22" s="968"/>
      <c r="X22" s="625"/>
      <c r="Y22" s="652"/>
      <c r="Z22" s="625">
        <f t="shared" si="2"/>
        <v>0</v>
      </c>
      <c r="AA22" s="623"/>
      <c r="AB22" s="624"/>
      <c r="AC22" s="656">
        <f t="shared" si="8"/>
        <v>3213.25</v>
      </c>
    </row>
    <row r="23" spans="1:29" x14ac:dyDescent="0.25">
      <c r="A23" s="120"/>
      <c r="B23" s="839">
        <f t="shared" si="3"/>
        <v>53</v>
      </c>
      <c r="C23" s="479">
        <v>21</v>
      </c>
      <c r="D23" s="979">
        <v>521.51</v>
      </c>
      <c r="E23" s="985">
        <v>44961</v>
      </c>
      <c r="F23" s="979">
        <f t="shared" si="0"/>
        <v>521.51</v>
      </c>
      <c r="G23" s="574" t="s">
        <v>245</v>
      </c>
      <c r="H23" s="370">
        <v>82</v>
      </c>
      <c r="I23" s="103">
        <f t="shared" si="4"/>
        <v>1397.9900000000002</v>
      </c>
      <c r="K23" s="120"/>
      <c r="L23" s="967">
        <f t="shared" si="5"/>
        <v>0</v>
      </c>
      <c r="M23" s="968"/>
      <c r="N23" s="625"/>
      <c r="O23" s="652"/>
      <c r="P23" s="625">
        <f t="shared" si="1"/>
        <v>0</v>
      </c>
      <c r="Q23" s="623"/>
      <c r="R23" s="624"/>
      <c r="S23" s="656">
        <f t="shared" si="6"/>
        <v>0</v>
      </c>
      <c r="T23" s="654"/>
      <c r="U23" s="120"/>
      <c r="V23" s="967">
        <f t="shared" si="7"/>
        <v>120</v>
      </c>
      <c r="W23" s="968"/>
      <c r="X23" s="625"/>
      <c r="Y23" s="652"/>
      <c r="Z23" s="625">
        <f t="shared" si="2"/>
        <v>0</v>
      </c>
      <c r="AA23" s="623"/>
      <c r="AB23" s="624"/>
      <c r="AC23" s="656">
        <f t="shared" si="8"/>
        <v>3213.25</v>
      </c>
    </row>
    <row r="24" spans="1:29" x14ac:dyDescent="0.25">
      <c r="A24" s="119"/>
      <c r="B24" s="839">
        <f t="shared" si="3"/>
        <v>51</v>
      </c>
      <c r="C24" s="479">
        <v>2</v>
      </c>
      <c r="D24" s="979">
        <v>57.4</v>
      </c>
      <c r="E24" s="985">
        <v>44963</v>
      </c>
      <c r="F24" s="979">
        <f t="shared" si="0"/>
        <v>57.4</v>
      </c>
      <c r="G24" s="574" t="s">
        <v>247</v>
      </c>
      <c r="H24" s="370">
        <v>82</v>
      </c>
      <c r="I24" s="103">
        <f t="shared" si="4"/>
        <v>1340.5900000000001</v>
      </c>
      <c r="K24" s="119"/>
      <c r="L24" s="967">
        <f t="shared" si="5"/>
        <v>0</v>
      </c>
      <c r="M24" s="968"/>
      <c r="N24" s="625"/>
      <c r="O24" s="652"/>
      <c r="P24" s="625">
        <f t="shared" si="1"/>
        <v>0</v>
      </c>
      <c r="Q24" s="623"/>
      <c r="R24" s="624"/>
      <c r="S24" s="656">
        <f t="shared" si="6"/>
        <v>0</v>
      </c>
      <c r="T24" s="654"/>
      <c r="U24" s="119"/>
      <c r="V24" s="967">
        <f t="shared" si="7"/>
        <v>120</v>
      </c>
      <c r="W24" s="968"/>
      <c r="X24" s="625"/>
      <c r="Y24" s="652"/>
      <c r="Z24" s="625">
        <f t="shared" si="2"/>
        <v>0</v>
      </c>
      <c r="AA24" s="623"/>
      <c r="AB24" s="624"/>
      <c r="AC24" s="656">
        <f t="shared" si="8"/>
        <v>3213.25</v>
      </c>
    </row>
    <row r="25" spans="1:29" x14ac:dyDescent="0.25">
      <c r="A25" s="119"/>
      <c r="B25" s="839">
        <f t="shared" si="3"/>
        <v>50</v>
      </c>
      <c r="C25" s="479">
        <v>1</v>
      </c>
      <c r="D25" s="979">
        <v>25.73</v>
      </c>
      <c r="E25" s="985">
        <v>44964</v>
      </c>
      <c r="F25" s="979">
        <f t="shared" si="0"/>
        <v>25.73</v>
      </c>
      <c r="G25" s="574" t="s">
        <v>248</v>
      </c>
      <c r="H25" s="370">
        <v>82</v>
      </c>
      <c r="I25" s="103">
        <f t="shared" si="4"/>
        <v>1314.8600000000001</v>
      </c>
      <c r="K25" s="119"/>
      <c r="L25" s="967">
        <f t="shared" si="5"/>
        <v>0</v>
      </c>
      <c r="M25" s="968"/>
      <c r="N25" s="625"/>
      <c r="O25" s="652"/>
      <c r="P25" s="625">
        <f t="shared" si="1"/>
        <v>0</v>
      </c>
      <c r="Q25" s="623"/>
      <c r="R25" s="624"/>
      <c r="S25" s="656">
        <f t="shared" si="6"/>
        <v>0</v>
      </c>
      <c r="T25" s="654"/>
      <c r="U25" s="119"/>
      <c r="V25" s="967">
        <f t="shared" si="7"/>
        <v>120</v>
      </c>
      <c r="W25" s="968"/>
      <c r="X25" s="625"/>
      <c r="Y25" s="652"/>
      <c r="Z25" s="625">
        <f t="shared" si="2"/>
        <v>0</v>
      </c>
      <c r="AA25" s="623"/>
      <c r="AB25" s="624"/>
      <c r="AC25" s="656">
        <f t="shared" si="8"/>
        <v>3213.25</v>
      </c>
    </row>
    <row r="26" spans="1:29" x14ac:dyDescent="0.25">
      <c r="A26" s="119"/>
      <c r="B26" s="839">
        <f t="shared" si="3"/>
        <v>30</v>
      </c>
      <c r="C26" s="479">
        <v>20</v>
      </c>
      <c r="D26" s="979">
        <v>545.65</v>
      </c>
      <c r="E26" s="985">
        <v>44964</v>
      </c>
      <c r="F26" s="979">
        <f t="shared" si="0"/>
        <v>545.65</v>
      </c>
      <c r="G26" s="574" t="s">
        <v>249</v>
      </c>
      <c r="H26" s="370">
        <v>82</v>
      </c>
      <c r="I26" s="103">
        <f t="shared" si="4"/>
        <v>769.21000000000015</v>
      </c>
      <c r="K26" s="119"/>
      <c r="L26" s="967">
        <f t="shared" si="5"/>
        <v>0</v>
      </c>
      <c r="M26" s="968"/>
      <c r="N26" s="625"/>
      <c r="O26" s="652"/>
      <c r="P26" s="625">
        <f t="shared" si="1"/>
        <v>0</v>
      </c>
      <c r="Q26" s="623"/>
      <c r="R26" s="624"/>
      <c r="S26" s="656">
        <f t="shared" si="6"/>
        <v>0</v>
      </c>
      <c r="T26" s="654"/>
      <c r="U26" s="119"/>
      <c r="V26" s="967">
        <f t="shared" si="7"/>
        <v>120</v>
      </c>
      <c r="W26" s="968"/>
      <c r="X26" s="625"/>
      <c r="Y26" s="652"/>
      <c r="Z26" s="625">
        <f t="shared" si="2"/>
        <v>0</v>
      </c>
      <c r="AA26" s="623"/>
      <c r="AB26" s="624"/>
      <c r="AC26" s="656">
        <f t="shared" si="8"/>
        <v>3213.25</v>
      </c>
    </row>
    <row r="27" spans="1:29" x14ac:dyDescent="0.25">
      <c r="A27" s="119"/>
      <c r="B27" s="839">
        <f t="shared" si="3"/>
        <v>18</v>
      </c>
      <c r="C27" s="479">
        <v>12</v>
      </c>
      <c r="D27" s="979">
        <v>323.27</v>
      </c>
      <c r="E27" s="985">
        <v>44965</v>
      </c>
      <c r="F27" s="979">
        <f t="shared" si="0"/>
        <v>323.27</v>
      </c>
      <c r="G27" s="574" t="s">
        <v>253</v>
      </c>
      <c r="H27" s="370">
        <v>82</v>
      </c>
      <c r="I27" s="103">
        <f t="shared" si="4"/>
        <v>445.94000000000017</v>
      </c>
      <c r="K27" s="119"/>
      <c r="L27" s="967">
        <f t="shared" si="5"/>
        <v>0</v>
      </c>
      <c r="M27" s="968"/>
      <c r="N27" s="625"/>
      <c r="O27" s="652"/>
      <c r="P27" s="625">
        <f t="shared" si="1"/>
        <v>0</v>
      </c>
      <c r="Q27" s="623"/>
      <c r="R27" s="624"/>
      <c r="S27" s="656">
        <f t="shared" si="6"/>
        <v>0</v>
      </c>
      <c r="T27" s="654"/>
      <c r="U27" s="119"/>
      <c r="V27" s="967">
        <f t="shared" si="7"/>
        <v>120</v>
      </c>
      <c r="W27" s="968"/>
      <c r="X27" s="625"/>
      <c r="Y27" s="652"/>
      <c r="Z27" s="625">
        <f t="shared" si="2"/>
        <v>0</v>
      </c>
      <c r="AA27" s="623"/>
      <c r="AB27" s="624"/>
      <c r="AC27" s="656">
        <f t="shared" si="8"/>
        <v>3213.25</v>
      </c>
    </row>
    <row r="28" spans="1:29" x14ac:dyDescent="0.25">
      <c r="A28" s="119"/>
      <c r="B28" s="839">
        <f t="shared" si="3"/>
        <v>10</v>
      </c>
      <c r="C28" s="479">
        <v>8</v>
      </c>
      <c r="D28" s="979">
        <v>202.59</v>
      </c>
      <c r="E28" s="985">
        <v>44966</v>
      </c>
      <c r="F28" s="979">
        <f t="shared" si="0"/>
        <v>202.59</v>
      </c>
      <c r="G28" s="574" t="s">
        <v>254</v>
      </c>
      <c r="H28" s="370">
        <v>82</v>
      </c>
      <c r="I28" s="103">
        <f t="shared" si="4"/>
        <v>243.35000000000016</v>
      </c>
      <c r="K28" s="119"/>
      <c r="L28" s="967">
        <f t="shared" si="5"/>
        <v>0</v>
      </c>
      <c r="M28" s="968"/>
      <c r="N28" s="625"/>
      <c r="O28" s="652"/>
      <c r="P28" s="625">
        <f t="shared" si="1"/>
        <v>0</v>
      </c>
      <c r="Q28" s="623"/>
      <c r="R28" s="624"/>
      <c r="S28" s="656">
        <f t="shared" si="6"/>
        <v>0</v>
      </c>
      <c r="T28" s="654"/>
      <c r="U28" s="119"/>
      <c r="V28" s="967">
        <f t="shared" si="7"/>
        <v>120</v>
      </c>
      <c r="W28" s="968"/>
      <c r="X28" s="625"/>
      <c r="Y28" s="652"/>
      <c r="Z28" s="625">
        <f t="shared" si="2"/>
        <v>0</v>
      </c>
      <c r="AA28" s="623"/>
      <c r="AB28" s="624"/>
      <c r="AC28" s="656">
        <f t="shared" si="8"/>
        <v>3213.25</v>
      </c>
    </row>
    <row r="29" spans="1:29" x14ac:dyDescent="0.25">
      <c r="A29" s="119"/>
      <c r="B29" s="839">
        <f t="shared" si="3"/>
        <v>0</v>
      </c>
      <c r="C29" s="479">
        <v>10</v>
      </c>
      <c r="D29" s="979">
        <v>244.06</v>
      </c>
      <c r="E29" s="985">
        <v>44968</v>
      </c>
      <c r="F29" s="979">
        <f t="shared" si="0"/>
        <v>244.06</v>
      </c>
      <c r="G29" s="574" t="s">
        <v>258</v>
      </c>
      <c r="H29" s="370">
        <v>82</v>
      </c>
      <c r="I29" s="103">
        <f t="shared" si="4"/>
        <v>-0.70999999999983743</v>
      </c>
      <c r="K29" s="119"/>
      <c r="L29" s="839">
        <f t="shared" si="5"/>
        <v>0</v>
      </c>
      <c r="M29" s="479"/>
      <c r="N29" s="69"/>
      <c r="O29" s="197"/>
      <c r="P29" s="69">
        <f t="shared" si="1"/>
        <v>0</v>
      </c>
      <c r="Q29" s="70"/>
      <c r="R29" s="71"/>
      <c r="S29" s="103">
        <f t="shared" si="6"/>
        <v>0</v>
      </c>
      <c r="U29" s="119"/>
      <c r="V29" s="839">
        <f t="shared" si="7"/>
        <v>120</v>
      </c>
      <c r="W29" s="479"/>
      <c r="X29" s="69"/>
      <c r="Y29" s="197"/>
      <c r="Z29" s="69">
        <f t="shared" si="2"/>
        <v>0</v>
      </c>
      <c r="AA29" s="70"/>
      <c r="AB29" s="71"/>
      <c r="AC29" s="103">
        <f t="shared" si="8"/>
        <v>3213.25</v>
      </c>
    </row>
    <row r="30" spans="1:29" x14ac:dyDescent="0.25">
      <c r="A30" s="119"/>
      <c r="B30" s="839">
        <f t="shared" si="3"/>
        <v>0</v>
      </c>
      <c r="C30" s="479"/>
      <c r="D30" s="979"/>
      <c r="E30" s="984"/>
      <c r="F30" s="1008">
        <f t="shared" si="0"/>
        <v>0</v>
      </c>
      <c r="G30" s="1009"/>
      <c r="H30" s="1010"/>
      <c r="I30" s="1011">
        <f t="shared" si="4"/>
        <v>-0.70999999999983743</v>
      </c>
      <c r="K30" s="119"/>
      <c r="L30" s="839">
        <f t="shared" si="5"/>
        <v>0</v>
      </c>
      <c r="M30" s="479"/>
      <c r="N30" s="69"/>
      <c r="O30" s="652"/>
      <c r="P30" s="625">
        <f t="shared" si="1"/>
        <v>0</v>
      </c>
      <c r="Q30" s="623"/>
      <c r="R30" s="624"/>
      <c r="S30" s="656">
        <f t="shared" si="6"/>
        <v>0</v>
      </c>
      <c r="U30" s="119"/>
      <c r="V30" s="839">
        <f t="shared" si="7"/>
        <v>120</v>
      </c>
      <c r="W30" s="479"/>
      <c r="X30" s="69"/>
      <c r="Y30" s="652"/>
      <c r="Z30" s="625">
        <f t="shared" si="2"/>
        <v>0</v>
      </c>
      <c r="AA30" s="623"/>
      <c r="AB30" s="624"/>
      <c r="AC30" s="656">
        <f t="shared" si="8"/>
        <v>3213.25</v>
      </c>
    </row>
    <row r="31" spans="1:29" x14ac:dyDescent="0.25">
      <c r="A31" s="119"/>
      <c r="B31" s="839">
        <f t="shared" si="3"/>
        <v>0</v>
      </c>
      <c r="C31" s="479"/>
      <c r="D31" s="69"/>
      <c r="E31" s="652"/>
      <c r="F31" s="1012">
        <f t="shared" si="0"/>
        <v>0</v>
      </c>
      <c r="G31" s="1013"/>
      <c r="H31" s="1014"/>
      <c r="I31" s="1011">
        <f t="shared" si="4"/>
        <v>-0.70999999999983743</v>
      </c>
      <c r="K31" s="119"/>
      <c r="L31" s="839">
        <f t="shared" si="5"/>
        <v>0</v>
      </c>
      <c r="M31" s="479"/>
      <c r="N31" s="69"/>
      <c r="O31" s="652"/>
      <c r="P31" s="625">
        <f t="shared" si="1"/>
        <v>0</v>
      </c>
      <c r="Q31" s="623"/>
      <c r="R31" s="624"/>
      <c r="S31" s="656">
        <f t="shared" si="6"/>
        <v>0</v>
      </c>
      <c r="U31" s="119"/>
      <c r="V31" s="839">
        <f t="shared" si="7"/>
        <v>120</v>
      </c>
      <c r="W31" s="479"/>
      <c r="X31" s="69"/>
      <c r="Y31" s="652"/>
      <c r="Z31" s="625">
        <f t="shared" si="2"/>
        <v>0</v>
      </c>
      <c r="AA31" s="623"/>
      <c r="AB31" s="624"/>
      <c r="AC31" s="656">
        <f t="shared" si="8"/>
        <v>3213.25</v>
      </c>
    </row>
    <row r="32" spans="1:29" x14ac:dyDescent="0.25">
      <c r="A32" s="119"/>
      <c r="B32" s="839">
        <f t="shared" si="3"/>
        <v>0</v>
      </c>
      <c r="C32" s="479"/>
      <c r="D32" s="69"/>
      <c r="E32" s="652"/>
      <c r="F32" s="1012">
        <f t="shared" si="0"/>
        <v>0</v>
      </c>
      <c r="G32" s="1013"/>
      <c r="H32" s="1014"/>
      <c r="I32" s="1011">
        <f t="shared" si="4"/>
        <v>-0.70999999999983743</v>
      </c>
      <c r="K32" s="119"/>
      <c r="L32" s="839">
        <f t="shared" si="5"/>
        <v>0</v>
      </c>
      <c r="M32" s="479"/>
      <c r="N32" s="69"/>
      <c r="O32" s="652"/>
      <c r="P32" s="625">
        <f t="shared" si="1"/>
        <v>0</v>
      </c>
      <c r="Q32" s="623"/>
      <c r="R32" s="624"/>
      <c r="S32" s="656">
        <f t="shared" si="6"/>
        <v>0</v>
      </c>
      <c r="U32" s="119"/>
      <c r="V32" s="839">
        <f t="shared" si="7"/>
        <v>120</v>
      </c>
      <c r="W32" s="479"/>
      <c r="X32" s="69"/>
      <c r="Y32" s="652"/>
      <c r="Z32" s="625">
        <f t="shared" si="2"/>
        <v>0</v>
      </c>
      <c r="AA32" s="623"/>
      <c r="AB32" s="624"/>
      <c r="AC32" s="656">
        <f t="shared" si="8"/>
        <v>3213.25</v>
      </c>
    </row>
    <row r="33" spans="1:29" x14ac:dyDescent="0.25">
      <c r="A33" s="119"/>
      <c r="B33" s="839">
        <f t="shared" si="3"/>
        <v>0</v>
      </c>
      <c r="C33" s="15"/>
      <c r="D33" s="69"/>
      <c r="E33" s="652"/>
      <c r="F33" s="1012">
        <f t="shared" si="0"/>
        <v>0</v>
      </c>
      <c r="G33" s="1013"/>
      <c r="H33" s="1014"/>
      <c r="I33" s="1011">
        <f t="shared" si="4"/>
        <v>-0.70999999999983743</v>
      </c>
      <c r="K33" s="119"/>
      <c r="L33" s="839">
        <f t="shared" si="5"/>
        <v>0</v>
      </c>
      <c r="M33" s="15"/>
      <c r="N33" s="69"/>
      <c r="O33" s="652"/>
      <c r="P33" s="625">
        <f t="shared" si="1"/>
        <v>0</v>
      </c>
      <c r="Q33" s="623"/>
      <c r="R33" s="624"/>
      <c r="S33" s="656">
        <f t="shared" si="6"/>
        <v>0</v>
      </c>
      <c r="U33" s="119"/>
      <c r="V33" s="839">
        <f t="shared" si="7"/>
        <v>120</v>
      </c>
      <c r="W33" s="15"/>
      <c r="X33" s="69"/>
      <c r="Y33" s="652"/>
      <c r="Z33" s="625">
        <f t="shared" si="2"/>
        <v>0</v>
      </c>
      <c r="AA33" s="623"/>
      <c r="AB33" s="624"/>
      <c r="AC33" s="656">
        <f t="shared" si="8"/>
        <v>3213.25</v>
      </c>
    </row>
    <row r="34" spans="1:29" ht="15.75" thickBot="1" x14ac:dyDescent="0.3">
      <c r="A34" s="119"/>
      <c r="B34" s="840"/>
      <c r="C34" s="52"/>
      <c r="D34" s="105"/>
      <c r="E34" s="893"/>
      <c r="F34" s="894"/>
      <c r="G34" s="895"/>
      <c r="H34" s="655"/>
      <c r="I34" s="896"/>
      <c r="K34" s="119"/>
      <c r="L34" s="840"/>
      <c r="M34" s="52"/>
      <c r="N34" s="105"/>
      <c r="O34" s="893"/>
      <c r="P34" s="894"/>
      <c r="Q34" s="895"/>
      <c r="R34" s="655"/>
      <c r="S34" s="896"/>
      <c r="U34" s="119"/>
      <c r="V34" s="840"/>
      <c r="W34" s="52"/>
      <c r="X34" s="105"/>
      <c r="Y34" s="893"/>
      <c r="Z34" s="894"/>
      <c r="AA34" s="895"/>
      <c r="AB34" s="655"/>
      <c r="AC34" s="896"/>
    </row>
    <row r="35" spans="1:29" ht="15.75" x14ac:dyDescent="0.25">
      <c r="C35" s="53">
        <f>SUM(C9:C34)</f>
        <v>190</v>
      </c>
      <c r="D35" s="480">
        <f>SUM(D9:D34)</f>
        <v>5066.6000000000013</v>
      </c>
      <c r="F35" s="6">
        <f>SUM(F9:F34)</f>
        <v>5066.6000000000013</v>
      </c>
      <c r="M35" s="53">
        <f>SUM(M9:M34)</f>
        <v>100</v>
      </c>
      <c r="N35" s="480">
        <f>SUM(N9:N34)</f>
        <v>2010.5599999999997</v>
      </c>
      <c r="P35" s="6">
        <f>SUM(P9:P34)</f>
        <v>2510.7199999999998</v>
      </c>
      <c r="W35" s="53">
        <f>SUM(W9:W34)</f>
        <v>41</v>
      </c>
      <c r="X35" s="480">
        <f>SUM(X9:X34)</f>
        <v>1019.39</v>
      </c>
      <c r="Z35" s="6">
        <f>SUM(Z9:Z34)</f>
        <v>1019.39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0</v>
      </c>
      <c r="N38" s="45" t="s">
        <v>4</v>
      </c>
      <c r="O38" s="56">
        <f>P5+P6-M35+P7</f>
        <v>0</v>
      </c>
      <c r="X38" s="45" t="s">
        <v>4</v>
      </c>
      <c r="Y38" s="56">
        <f>Z5+Z6-W35+Z7</f>
        <v>102</v>
      </c>
    </row>
    <row r="39" spans="1:29" ht="15.75" thickBot="1" x14ac:dyDescent="0.3"/>
    <row r="40" spans="1:29" ht="15.75" thickBot="1" x14ac:dyDescent="0.3">
      <c r="C40" s="1157" t="s">
        <v>11</v>
      </c>
      <c r="D40" s="1158"/>
      <c r="E40" s="57">
        <f>E5+E6-F35+E7</f>
        <v>-0.71000000000094587</v>
      </c>
      <c r="F40" s="73"/>
      <c r="M40" s="1157" t="s">
        <v>11</v>
      </c>
      <c r="N40" s="1158"/>
      <c r="O40" s="57">
        <f>O5+O6-P35+O7</f>
        <v>0</v>
      </c>
      <c r="P40" s="73"/>
      <c r="W40" s="1157" t="s">
        <v>11</v>
      </c>
      <c r="X40" s="1158"/>
      <c r="Y40" s="57">
        <f>Y5+Y6-Z35+Y7</f>
        <v>2713.09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59" t="s">
        <v>106</v>
      </c>
      <c r="B1" s="1159"/>
      <c r="C1" s="1159"/>
      <c r="D1" s="1159"/>
      <c r="E1" s="1159"/>
      <c r="F1" s="1159"/>
      <c r="G1" s="1159"/>
      <c r="H1" s="11">
        <v>1</v>
      </c>
      <c r="I1" s="235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169"/>
      <c r="B5" s="1171" t="s">
        <v>87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169"/>
      <c r="B6" s="1171"/>
      <c r="C6" s="451"/>
      <c r="D6" s="221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6"/>
      <c r="D7" s="131"/>
      <c r="E7" s="78"/>
      <c r="F7" s="62"/>
    </row>
    <row r="8" spans="1:10" ht="15.75" thickBot="1" x14ac:dyDescent="0.3">
      <c r="B8" s="145"/>
      <c r="C8" s="226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7">
        <f>F4+F5+F6+F7-C10+F8</f>
        <v>0</v>
      </c>
      <c r="C10" s="15"/>
      <c r="D10" s="69"/>
      <c r="E10" s="652"/>
      <c r="F10" s="625">
        <f t="shared" ref="F10:F33" si="0">D10</f>
        <v>0</v>
      </c>
      <c r="G10" s="623"/>
      <c r="H10" s="624"/>
      <c r="I10" s="653">
        <f>E4+E5+E6+E7-F10+E8</f>
        <v>0</v>
      </c>
      <c r="J10" s="654"/>
    </row>
    <row r="11" spans="1:10" x14ac:dyDescent="0.25">
      <c r="A11" s="189"/>
      <c r="B11" s="227">
        <f>B10-C11</f>
        <v>0</v>
      </c>
      <c r="C11" s="15"/>
      <c r="D11" s="69"/>
      <c r="E11" s="652"/>
      <c r="F11" s="625">
        <f t="shared" si="0"/>
        <v>0</v>
      </c>
      <c r="G11" s="623"/>
      <c r="H11" s="624"/>
      <c r="I11" s="653">
        <f>I10-F11</f>
        <v>0</v>
      </c>
      <c r="J11" s="654"/>
    </row>
    <row r="12" spans="1:10" x14ac:dyDescent="0.25">
      <c r="A12" s="177"/>
      <c r="B12" s="227">
        <f t="shared" ref="B12:B28" si="1">B11-C12</f>
        <v>0</v>
      </c>
      <c r="C12" s="15"/>
      <c r="D12" s="69"/>
      <c r="E12" s="652"/>
      <c r="F12" s="625">
        <f t="shared" si="0"/>
        <v>0</v>
      </c>
      <c r="G12" s="623"/>
      <c r="H12" s="624"/>
      <c r="I12" s="653">
        <f t="shared" ref="I12:I30" si="2">I11-F12</f>
        <v>0</v>
      </c>
      <c r="J12" s="654"/>
    </row>
    <row r="13" spans="1:10" x14ac:dyDescent="0.25">
      <c r="A13" s="82" t="s">
        <v>33</v>
      </c>
      <c r="B13" s="227">
        <f t="shared" si="1"/>
        <v>0</v>
      </c>
      <c r="C13" s="15"/>
      <c r="D13" s="69"/>
      <c r="E13" s="652"/>
      <c r="F13" s="625">
        <f t="shared" si="0"/>
        <v>0</v>
      </c>
      <c r="G13" s="623"/>
      <c r="H13" s="624"/>
      <c r="I13" s="653">
        <f t="shared" si="2"/>
        <v>0</v>
      </c>
      <c r="J13" s="654"/>
    </row>
    <row r="14" spans="1:10" x14ac:dyDescent="0.25">
      <c r="A14" s="73"/>
      <c r="B14" s="227">
        <f t="shared" si="1"/>
        <v>0</v>
      </c>
      <c r="C14" s="15"/>
      <c r="D14" s="69"/>
      <c r="E14" s="652"/>
      <c r="F14" s="625">
        <f t="shared" si="0"/>
        <v>0</v>
      </c>
      <c r="G14" s="623"/>
      <c r="H14" s="624"/>
      <c r="I14" s="653">
        <f t="shared" si="2"/>
        <v>0</v>
      </c>
      <c r="J14" s="654"/>
    </row>
    <row r="15" spans="1:10" x14ac:dyDescent="0.25">
      <c r="A15" s="73"/>
      <c r="B15" s="227">
        <f t="shared" si="1"/>
        <v>0</v>
      </c>
      <c r="C15" s="15"/>
      <c r="D15" s="69"/>
      <c r="E15" s="652"/>
      <c r="F15" s="625">
        <f t="shared" si="0"/>
        <v>0</v>
      </c>
      <c r="G15" s="623"/>
      <c r="H15" s="624"/>
      <c r="I15" s="653">
        <f t="shared" si="2"/>
        <v>0</v>
      </c>
      <c r="J15" s="654"/>
    </row>
    <row r="16" spans="1:10" x14ac:dyDescent="0.25">
      <c r="B16" s="227">
        <f t="shared" si="1"/>
        <v>0</v>
      </c>
      <c r="C16" s="15"/>
      <c r="D16" s="69"/>
      <c r="E16" s="652"/>
      <c r="F16" s="625">
        <f t="shared" si="0"/>
        <v>0</v>
      </c>
      <c r="G16" s="623"/>
      <c r="H16" s="624"/>
      <c r="I16" s="653">
        <f t="shared" si="2"/>
        <v>0</v>
      </c>
      <c r="J16" s="654"/>
    </row>
    <row r="17" spans="1:10" x14ac:dyDescent="0.25">
      <c r="B17" s="227">
        <f t="shared" si="1"/>
        <v>0</v>
      </c>
      <c r="C17" s="15"/>
      <c r="D17" s="69"/>
      <c r="E17" s="652"/>
      <c r="F17" s="625">
        <f t="shared" si="0"/>
        <v>0</v>
      </c>
      <c r="G17" s="623"/>
      <c r="H17" s="624"/>
      <c r="I17" s="653">
        <f t="shared" si="2"/>
        <v>0</v>
      </c>
      <c r="J17" s="654"/>
    </row>
    <row r="18" spans="1:10" x14ac:dyDescent="0.25">
      <c r="A18" s="119"/>
      <c r="B18" s="227">
        <f t="shared" si="1"/>
        <v>0</v>
      </c>
      <c r="C18" s="15"/>
      <c r="D18" s="69"/>
      <c r="E18" s="197"/>
      <c r="F18" s="69">
        <f t="shared" si="0"/>
        <v>0</v>
      </c>
      <c r="G18" s="70"/>
      <c r="H18" s="71"/>
      <c r="I18" s="200">
        <f t="shared" si="2"/>
        <v>0</v>
      </c>
    </row>
    <row r="19" spans="1:10" x14ac:dyDescent="0.25">
      <c r="A19" s="119"/>
      <c r="B19" s="227">
        <f t="shared" si="1"/>
        <v>0</v>
      </c>
      <c r="C19" s="15"/>
      <c r="D19" s="69"/>
      <c r="E19" s="197"/>
      <c r="F19" s="69">
        <f t="shared" si="0"/>
        <v>0</v>
      </c>
      <c r="G19" s="70"/>
      <c r="H19" s="71"/>
      <c r="I19" s="200">
        <f t="shared" si="2"/>
        <v>0</v>
      </c>
    </row>
    <row r="20" spans="1:10" x14ac:dyDescent="0.25">
      <c r="A20" s="119"/>
      <c r="B20" s="227">
        <f t="shared" si="1"/>
        <v>0</v>
      </c>
      <c r="C20" s="15"/>
      <c r="D20" s="69"/>
      <c r="E20" s="197"/>
      <c r="F20" s="69">
        <f t="shared" si="0"/>
        <v>0</v>
      </c>
      <c r="G20" s="70"/>
      <c r="H20" s="71"/>
      <c r="I20" s="200">
        <f t="shared" si="2"/>
        <v>0</v>
      </c>
    </row>
    <row r="21" spans="1:10" x14ac:dyDescent="0.25">
      <c r="A21" s="119"/>
      <c r="B21" s="227">
        <f t="shared" si="1"/>
        <v>0</v>
      </c>
      <c r="C21" s="15"/>
      <c r="D21" s="69"/>
      <c r="E21" s="197"/>
      <c r="F21" s="69">
        <f t="shared" si="0"/>
        <v>0</v>
      </c>
      <c r="G21" s="70"/>
      <c r="H21" s="71"/>
      <c r="I21" s="200">
        <f t="shared" si="2"/>
        <v>0</v>
      </c>
    </row>
    <row r="22" spans="1:10" x14ac:dyDescent="0.25">
      <c r="A22" s="119"/>
      <c r="B22" s="227">
        <f t="shared" si="1"/>
        <v>0</v>
      </c>
      <c r="C22" s="15"/>
      <c r="D22" s="69"/>
      <c r="E22" s="197"/>
      <c r="F22" s="69">
        <f t="shared" si="0"/>
        <v>0</v>
      </c>
      <c r="G22" s="70"/>
      <c r="H22" s="71"/>
      <c r="I22" s="200">
        <f t="shared" si="2"/>
        <v>0</v>
      </c>
    </row>
    <row r="23" spans="1:10" x14ac:dyDescent="0.25">
      <c r="A23" s="120"/>
      <c r="B23" s="227">
        <f t="shared" si="1"/>
        <v>0</v>
      </c>
      <c r="C23" s="15"/>
      <c r="D23" s="69"/>
      <c r="E23" s="197"/>
      <c r="F23" s="69">
        <f t="shared" si="0"/>
        <v>0</v>
      </c>
      <c r="G23" s="70"/>
      <c r="H23" s="71"/>
      <c r="I23" s="200">
        <f t="shared" si="2"/>
        <v>0</v>
      </c>
    </row>
    <row r="24" spans="1:10" x14ac:dyDescent="0.25">
      <c r="A24" s="119"/>
      <c r="B24" s="227">
        <f t="shared" si="1"/>
        <v>0</v>
      </c>
      <c r="C24" s="15"/>
      <c r="D24" s="69"/>
      <c r="E24" s="197"/>
      <c r="F24" s="69">
        <f t="shared" si="0"/>
        <v>0</v>
      </c>
      <c r="G24" s="70"/>
      <c r="H24" s="71"/>
      <c r="I24" s="200">
        <f t="shared" si="2"/>
        <v>0</v>
      </c>
    </row>
    <row r="25" spans="1:10" x14ac:dyDescent="0.25">
      <c r="A25" s="119"/>
      <c r="B25" s="227">
        <f t="shared" si="1"/>
        <v>0</v>
      </c>
      <c r="C25" s="15"/>
      <c r="D25" s="69"/>
      <c r="E25" s="197"/>
      <c r="F25" s="69">
        <f t="shared" si="0"/>
        <v>0</v>
      </c>
      <c r="G25" s="70"/>
      <c r="H25" s="71"/>
      <c r="I25" s="200">
        <f t="shared" si="2"/>
        <v>0</v>
      </c>
    </row>
    <row r="26" spans="1:10" x14ac:dyDescent="0.25">
      <c r="A26" s="119"/>
      <c r="B26" s="227">
        <f t="shared" si="1"/>
        <v>0</v>
      </c>
      <c r="C26" s="15"/>
      <c r="D26" s="69"/>
      <c r="E26" s="197"/>
      <c r="F26" s="69">
        <f t="shared" si="0"/>
        <v>0</v>
      </c>
      <c r="G26" s="70"/>
      <c r="H26" s="71"/>
      <c r="I26" s="200">
        <f t="shared" si="2"/>
        <v>0</v>
      </c>
    </row>
    <row r="27" spans="1:10" x14ac:dyDescent="0.25">
      <c r="A27" s="119"/>
      <c r="B27" s="227">
        <f t="shared" si="1"/>
        <v>0</v>
      </c>
      <c r="C27" s="15"/>
      <c r="D27" s="69"/>
      <c r="E27" s="197"/>
      <c r="F27" s="69">
        <v>0</v>
      </c>
      <c r="G27" s="70"/>
      <c r="H27" s="71"/>
      <c r="I27" s="200">
        <f t="shared" si="2"/>
        <v>0</v>
      </c>
    </row>
    <row r="28" spans="1:10" x14ac:dyDescent="0.25">
      <c r="A28" s="119"/>
      <c r="B28" s="227">
        <f t="shared" si="1"/>
        <v>0</v>
      </c>
      <c r="C28" s="15"/>
      <c r="D28" s="69"/>
      <c r="E28" s="197"/>
      <c r="F28" s="69">
        <f t="shared" si="0"/>
        <v>0</v>
      </c>
      <c r="G28" s="70"/>
      <c r="H28" s="71"/>
      <c r="I28" s="200">
        <f t="shared" si="2"/>
        <v>0</v>
      </c>
    </row>
    <row r="29" spans="1:10" x14ac:dyDescent="0.25">
      <c r="A29" s="119"/>
      <c r="B29" s="227"/>
      <c r="C29" s="15"/>
      <c r="D29" s="69"/>
      <c r="E29" s="197"/>
      <c r="F29" s="69">
        <f t="shared" si="0"/>
        <v>0</v>
      </c>
      <c r="G29" s="70"/>
      <c r="H29" s="71"/>
      <c r="I29" s="200">
        <f t="shared" si="2"/>
        <v>0</v>
      </c>
    </row>
    <row r="30" spans="1:10" x14ac:dyDescent="0.25">
      <c r="A30" s="119"/>
      <c r="B30" s="227"/>
      <c r="C30" s="15"/>
      <c r="D30" s="69"/>
      <c r="E30" s="197"/>
      <c r="F30" s="69">
        <f t="shared" si="0"/>
        <v>0</v>
      </c>
      <c r="G30" s="70"/>
      <c r="H30" s="71"/>
      <c r="I30" s="200">
        <f t="shared" si="2"/>
        <v>0</v>
      </c>
    </row>
    <row r="31" spans="1:10" x14ac:dyDescent="0.25">
      <c r="A31" s="119"/>
      <c r="B31" s="227"/>
      <c r="C31" s="15"/>
      <c r="D31" s="69"/>
      <c r="E31" s="197"/>
      <c r="F31" s="69">
        <f t="shared" si="0"/>
        <v>0</v>
      </c>
      <c r="G31" s="70"/>
      <c r="H31" s="71"/>
      <c r="I31" s="71"/>
    </row>
    <row r="32" spans="1:10" x14ac:dyDescent="0.25">
      <c r="A32" s="119"/>
      <c r="B32" s="227"/>
      <c r="C32" s="15"/>
      <c r="D32" s="69"/>
      <c r="E32" s="197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7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57" t="s">
        <v>11</v>
      </c>
      <c r="D40" s="115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S10" sqref="S1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38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38"/>
  </cols>
  <sheetData>
    <row r="1" spans="1:19" ht="40.5" x14ac:dyDescent="0.55000000000000004">
      <c r="A1" s="1155" t="s">
        <v>353</v>
      </c>
      <c r="B1" s="1155"/>
      <c r="C1" s="1155"/>
      <c r="D1" s="1155"/>
      <c r="E1" s="1155"/>
      <c r="F1" s="1155"/>
      <c r="G1" s="1155"/>
      <c r="H1" s="11">
        <v>1</v>
      </c>
      <c r="I1" s="537"/>
      <c r="K1" s="1155" t="str">
        <f>A1</f>
        <v>INVENTARIO   DEL MES DE     FEBRERO     2023</v>
      </c>
      <c r="L1" s="1155"/>
      <c r="M1" s="1155"/>
      <c r="N1" s="1155"/>
      <c r="O1" s="1155"/>
      <c r="P1" s="1155"/>
      <c r="Q1" s="1155"/>
      <c r="R1" s="11">
        <v>2</v>
      </c>
      <c r="S1" s="537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39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39"/>
    </row>
    <row r="4" spans="1:19" ht="15.75" thickTop="1" x14ac:dyDescent="0.25">
      <c r="A4" s="12"/>
      <c r="B4" s="1172" t="s">
        <v>103</v>
      </c>
      <c r="C4" s="12"/>
      <c r="D4" s="73"/>
      <c r="E4" s="59"/>
      <c r="F4" s="62"/>
      <c r="G4" s="152"/>
      <c r="H4" s="152"/>
      <c r="I4" s="539"/>
      <c r="K4" s="12"/>
      <c r="L4" s="1172" t="s">
        <v>103</v>
      </c>
      <c r="M4" s="12"/>
      <c r="N4" s="73"/>
      <c r="O4" s="59"/>
      <c r="P4" s="62"/>
      <c r="Q4" s="152"/>
      <c r="R4" s="152"/>
      <c r="S4" s="539"/>
    </row>
    <row r="5" spans="1:19" ht="15" customHeight="1" x14ac:dyDescent="0.25">
      <c r="A5" s="1163" t="s">
        <v>52</v>
      </c>
      <c r="B5" s="1173"/>
      <c r="C5" s="226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  <c r="K5" s="1163" t="s">
        <v>52</v>
      </c>
      <c r="L5" s="1173"/>
      <c r="M5" s="226">
        <v>70</v>
      </c>
      <c r="N5" s="131">
        <v>44989</v>
      </c>
      <c r="O5" s="78">
        <v>1029.8699999999999</v>
      </c>
      <c r="P5" s="62">
        <v>43</v>
      </c>
      <c r="Q5" s="5"/>
      <c r="R5" t="s">
        <v>41</v>
      </c>
    </row>
    <row r="6" spans="1:19" ht="15.75" x14ac:dyDescent="0.25">
      <c r="A6" s="1163"/>
      <c r="B6" s="1173"/>
      <c r="C6" s="451"/>
      <c r="D6" s="221"/>
      <c r="E6" s="78"/>
      <c r="F6" s="62"/>
      <c r="G6" s="47">
        <f>F35</f>
        <v>1436.12</v>
      </c>
      <c r="H6" s="7">
        <f>E6-G6+E7+E5-G5+E4+E8</f>
        <v>545.70000000000005</v>
      </c>
      <c r="I6" s="540"/>
      <c r="K6" s="1163"/>
      <c r="L6" s="1173"/>
      <c r="M6" s="451"/>
      <c r="N6" s="221"/>
      <c r="O6" s="78"/>
      <c r="P6" s="62"/>
      <c r="Q6" s="47">
        <f>P35</f>
        <v>0</v>
      </c>
      <c r="R6" s="7">
        <f>O6-Q6+O7+O5-Q5+O4+O8</f>
        <v>1029.8699999999999</v>
      </c>
      <c r="S6" s="540"/>
    </row>
    <row r="7" spans="1:19" x14ac:dyDescent="0.25">
      <c r="B7" s="145"/>
      <c r="C7" s="226"/>
      <c r="D7" s="131"/>
      <c r="E7" s="78"/>
      <c r="F7" s="62"/>
      <c r="L7" s="145"/>
      <c r="M7" s="226"/>
      <c r="N7" s="131"/>
      <c r="O7" s="78"/>
      <c r="P7" s="62"/>
    </row>
    <row r="8" spans="1:19" ht="15.75" thickBot="1" x14ac:dyDescent="0.3">
      <c r="B8" s="145"/>
      <c r="C8" s="226"/>
      <c r="D8" s="131"/>
      <c r="E8" s="78"/>
      <c r="F8" s="62"/>
      <c r="L8" s="145"/>
      <c r="M8" s="226"/>
      <c r="N8" s="1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227">
        <f>F4+F5+F6+F7-C10+F8</f>
        <v>78</v>
      </c>
      <c r="C10" s="15">
        <v>1</v>
      </c>
      <c r="D10" s="69">
        <v>27.18</v>
      </c>
      <c r="E10" s="197">
        <v>44847</v>
      </c>
      <c r="F10" s="69">
        <f t="shared" ref="F10:F33" si="0">D10</f>
        <v>27.18</v>
      </c>
      <c r="G10" s="70" t="s">
        <v>112</v>
      </c>
      <c r="H10" s="71">
        <v>86</v>
      </c>
      <c r="I10" s="60">
        <f>E4+E5+E6+E7-F10+E8</f>
        <v>1954.6399999999999</v>
      </c>
      <c r="K10" s="80" t="s">
        <v>32</v>
      </c>
      <c r="L10" s="725">
        <f>P4+P5+P6+P7-M10+P8</f>
        <v>43</v>
      </c>
      <c r="M10" s="702"/>
      <c r="N10" s="625"/>
      <c r="O10" s="652"/>
      <c r="P10" s="625">
        <f t="shared" ref="P10:P26" si="1">N10</f>
        <v>0</v>
      </c>
      <c r="Q10" s="623"/>
      <c r="R10" s="624"/>
      <c r="S10" s="724">
        <f>O4+O5+O6+O7-P10+O8</f>
        <v>1029.8699999999999</v>
      </c>
    </row>
    <row r="11" spans="1:19" x14ac:dyDescent="0.25">
      <c r="A11" s="189"/>
      <c r="B11" s="227">
        <f>B10-C11</f>
        <v>74</v>
      </c>
      <c r="C11" s="15">
        <v>4</v>
      </c>
      <c r="D11" s="69">
        <v>102.5</v>
      </c>
      <c r="E11" s="197">
        <v>44848</v>
      </c>
      <c r="F11" s="69">
        <f t="shared" si="0"/>
        <v>102.5</v>
      </c>
      <c r="G11" s="70" t="s">
        <v>113</v>
      </c>
      <c r="H11" s="71">
        <v>86</v>
      </c>
      <c r="I11" s="60">
        <f>I10-F11</f>
        <v>1852.1399999999999</v>
      </c>
      <c r="K11" s="189"/>
      <c r="L11" s="1026">
        <f>L10-M11</f>
        <v>43</v>
      </c>
      <c r="M11" s="702"/>
      <c r="N11" s="625"/>
      <c r="O11" s="652"/>
      <c r="P11" s="625">
        <f t="shared" si="1"/>
        <v>0</v>
      </c>
      <c r="Q11" s="623"/>
      <c r="R11" s="624"/>
      <c r="S11" s="655">
        <f>S10-P11</f>
        <v>1029.8699999999999</v>
      </c>
    </row>
    <row r="12" spans="1:19" x14ac:dyDescent="0.25">
      <c r="A12" s="177"/>
      <c r="B12" s="227">
        <f t="shared" ref="B12:B33" si="2">B11-C12</f>
        <v>70</v>
      </c>
      <c r="C12" s="15">
        <v>4</v>
      </c>
      <c r="D12" s="69">
        <v>101.24</v>
      </c>
      <c r="E12" s="197">
        <v>44860</v>
      </c>
      <c r="F12" s="69">
        <f t="shared" si="0"/>
        <v>101.24</v>
      </c>
      <c r="G12" s="70" t="s">
        <v>114</v>
      </c>
      <c r="H12" s="71">
        <v>86</v>
      </c>
      <c r="I12" s="60">
        <f t="shared" ref="I12:I34" si="3">I11-F12</f>
        <v>1750.8999999999999</v>
      </c>
      <c r="K12" s="177"/>
      <c r="L12" s="1026">
        <f t="shared" ref="L12:L28" si="4">L11-M12</f>
        <v>43</v>
      </c>
      <c r="M12" s="702"/>
      <c r="N12" s="625"/>
      <c r="O12" s="652"/>
      <c r="P12" s="625">
        <f t="shared" si="1"/>
        <v>0</v>
      </c>
      <c r="Q12" s="623"/>
      <c r="R12" s="624"/>
      <c r="S12" s="655">
        <f t="shared" ref="S12:S30" si="5">S11-P12</f>
        <v>1029.8699999999999</v>
      </c>
    </row>
    <row r="13" spans="1:19" x14ac:dyDescent="0.25">
      <c r="A13" s="82" t="s">
        <v>33</v>
      </c>
      <c r="B13" s="725">
        <f t="shared" si="2"/>
        <v>69</v>
      </c>
      <c r="C13" s="15">
        <v>1</v>
      </c>
      <c r="D13" s="69">
        <v>23.82</v>
      </c>
      <c r="E13" s="197">
        <v>44860</v>
      </c>
      <c r="F13" s="69">
        <f t="shared" si="0"/>
        <v>23.82</v>
      </c>
      <c r="G13" s="70" t="s">
        <v>115</v>
      </c>
      <c r="H13" s="71">
        <v>84</v>
      </c>
      <c r="I13" s="724">
        <f t="shared" si="3"/>
        <v>1727.08</v>
      </c>
      <c r="K13" s="82" t="s">
        <v>33</v>
      </c>
      <c r="L13" s="1026">
        <f t="shared" si="4"/>
        <v>43</v>
      </c>
      <c r="M13" s="702"/>
      <c r="N13" s="625"/>
      <c r="O13" s="652"/>
      <c r="P13" s="625">
        <f t="shared" si="1"/>
        <v>0</v>
      </c>
      <c r="Q13" s="623"/>
      <c r="R13" s="624"/>
      <c r="S13" s="655">
        <f t="shared" si="5"/>
        <v>1029.8699999999999</v>
      </c>
    </row>
    <row r="14" spans="1:19" x14ac:dyDescent="0.25">
      <c r="A14" s="73"/>
      <c r="B14" s="227">
        <f t="shared" si="2"/>
        <v>65</v>
      </c>
      <c r="C14" s="15">
        <v>4</v>
      </c>
      <c r="D14" s="719">
        <v>106</v>
      </c>
      <c r="E14" s="720">
        <v>44869</v>
      </c>
      <c r="F14" s="719">
        <f t="shared" si="0"/>
        <v>106</v>
      </c>
      <c r="G14" s="721" t="s">
        <v>118</v>
      </c>
      <c r="H14" s="722">
        <v>86</v>
      </c>
      <c r="I14" s="60">
        <f t="shared" si="3"/>
        <v>1621.08</v>
      </c>
      <c r="K14" s="73"/>
      <c r="L14" s="1026">
        <f t="shared" si="4"/>
        <v>43</v>
      </c>
      <c r="M14" s="702"/>
      <c r="N14" s="625"/>
      <c r="O14" s="652"/>
      <c r="P14" s="625">
        <f t="shared" si="1"/>
        <v>0</v>
      </c>
      <c r="Q14" s="623"/>
      <c r="R14" s="624"/>
      <c r="S14" s="655">
        <f t="shared" si="5"/>
        <v>1029.8699999999999</v>
      </c>
    </row>
    <row r="15" spans="1:19" x14ac:dyDescent="0.25">
      <c r="A15" s="73"/>
      <c r="B15" s="725">
        <f t="shared" si="2"/>
        <v>61</v>
      </c>
      <c r="C15" s="15">
        <v>4</v>
      </c>
      <c r="D15" s="719">
        <v>102.73</v>
      </c>
      <c r="E15" s="720">
        <v>44877</v>
      </c>
      <c r="F15" s="719">
        <f t="shared" si="0"/>
        <v>102.73</v>
      </c>
      <c r="G15" s="721" t="s">
        <v>119</v>
      </c>
      <c r="H15" s="722">
        <v>86</v>
      </c>
      <c r="I15" s="724">
        <f t="shared" si="3"/>
        <v>1518.35</v>
      </c>
      <c r="K15" s="73"/>
      <c r="L15" s="1026">
        <f t="shared" si="4"/>
        <v>43</v>
      </c>
      <c r="M15" s="702"/>
      <c r="N15" s="625"/>
      <c r="O15" s="652"/>
      <c r="P15" s="625">
        <f t="shared" si="1"/>
        <v>0</v>
      </c>
      <c r="Q15" s="623"/>
      <c r="R15" s="624"/>
      <c r="S15" s="655">
        <f t="shared" si="5"/>
        <v>1029.8699999999999</v>
      </c>
    </row>
    <row r="16" spans="1:19" x14ac:dyDescent="0.25">
      <c r="B16" s="227">
        <f t="shared" si="2"/>
        <v>52</v>
      </c>
      <c r="C16" s="15">
        <v>9</v>
      </c>
      <c r="D16" s="511">
        <v>235.66</v>
      </c>
      <c r="E16" s="807">
        <v>44905</v>
      </c>
      <c r="F16" s="803">
        <f t="shared" si="0"/>
        <v>235.66</v>
      </c>
      <c r="G16" s="804" t="s">
        <v>131</v>
      </c>
      <c r="H16" s="805">
        <v>86</v>
      </c>
      <c r="I16" s="655">
        <f t="shared" si="3"/>
        <v>1282.6899999999998</v>
      </c>
      <c r="L16" s="1026">
        <f t="shared" si="4"/>
        <v>43</v>
      </c>
      <c r="M16" s="702"/>
      <c r="N16" s="625"/>
      <c r="O16" s="652"/>
      <c r="P16" s="625">
        <f t="shared" si="1"/>
        <v>0</v>
      </c>
      <c r="Q16" s="623"/>
      <c r="R16" s="624"/>
      <c r="S16" s="655">
        <f t="shared" si="5"/>
        <v>1029.8699999999999</v>
      </c>
    </row>
    <row r="17" spans="1:19" x14ac:dyDescent="0.25">
      <c r="B17" s="725">
        <f t="shared" si="2"/>
        <v>47</v>
      </c>
      <c r="C17" s="15">
        <v>5</v>
      </c>
      <c r="D17" s="511">
        <v>120.08</v>
      </c>
      <c r="E17" s="807">
        <v>44910</v>
      </c>
      <c r="F17" s="803">
        <f t="shared" si="0"/>
        <v>120.08</v>
      </c>
      <c r="G17" s="804" t="s">
        <v>137</v>
      </c>
      <c r="H17" s="805">
        <v>86</v>
      </c>
      <c r="I17" s="724">
        <f t="shared" si="3"/>
        <v>1162.6099999999999</v>
      </c>
      <c r="L17" s="1026">
        <f t="shared" si="4"/>
        <v>43</v>
      </c>
      <c r="M17" s="702"/>
      <c r="N17" s="625"/>
      <c r="O17" s="652"/>
      <c r="P17" s="625">
        <f t="shared" si="1"/>
        <v>0</v>
      </c>
      <c r="Q17" s="623"/>
      <c r="R17" s="624"/>
      <c r="S17" s="655">
        <f t="shared" si="5"/>
        <v>1029.8699999999999</v>
      </c>
    </row>
    <row r="18" spans="1:19" x14ac:dyDescent="0.25">
      <c r="A18" s="119"/>
      <c r="B18" s="227">
        <f t="shared" si="2"/>
        <v>43</v>
      </c>
      <c r="C18" s="15">
        <v>4</v>
      </c>
      <c r="D18" s="609">
        <v>99.96</v>
      </c>
      <c r="E18" s="889">
        <v>44949</v>
      </c>
      <c r="F18" s="888">
        <f t="shared" si="0"/>
        <v>99.96</v>
      </c>
      <c r="G18" s="890" t="s">
        <v>180</v>
      </c>
      <c r="H18" s="653">
        <v>80</v>
      </c>
      <c r="I18" s="655">
        <f t="shared" si="3"/>
        <v>1062.6499999999999</v>
      </c>
      <c r="K18" s="119"/>
      <c r="L18" s="1026">
        <f t="shared" si="4"/>
        <v>43</v>
      </c>
      <c r="M18" s="702"/>
      <c r="N18" s="625"/>
      <c r="O18" s="652"/>
      <c r="P18" s="625">
        <f t="shared" si="1"/>
        <v>0</v>
      </c>
      <c r="Q18" s="623"/>
      <c r="R18" s="624"/>
      <c r="S18" s="655">
        <f t="shared" si="5"/>
        <v>1029.8699999999999</v>
      </c>
    </row>
    <row r="19" spans="1:19" x14ac:dyDescent="0.25">
      <c r="A19" s="119"/>
      <c r="B19" s="725">
        <f t="shared" si="2"/>
        <v>40</v>
      </c>
      <c r="C19" s="15">
        <v>3</v>
      </c>
      <c r="D19" s="609">
        <v>71.599999999999994</v>
      </c>
      <c r="E19" s="889">
        <v>44949</v>
      </c>
      <c r="F19" s="888">
        <f t="shared" si="0"/>
        <v>71.599999999999994</v>
      </c>
      <c r="G19" s="890" t="s">
        <v>169</v>
      </c>
      <c r="H19" s="653">
        <v>86</v>
      </c>
      <c r="I19" s="724">
        <f t="shared" si="3"/>
        <v>991.04999999999984</v>
      </c>
      <c r="K19" s="119"/>
      <c r="L19" s="1026">
        <f t="shared" si="4"/>
        <v>43</v>
      </c>
      <c r="M19" s="702"/>
      <c r="N19" s="625"/>
      <c r="O19" s="652"/>
      <c r="P19" s="625">
        <f t="shared" si="1"/>
        <v>0</v>
      </c>
      <c r="Q19" s="623"/>
      <c r="R19" s="624"/>
      <c r="S19" s="655">
        <f t="shared" si="5"/>
        <v>1029.8699999999999</v>
      </c>
    </row>
    <row r="20" spans="1:19" x14ac:dyDescent="0.25">
      <c r="A20" s="119"/>
      <c r="B20" s="227">
        <f t="shared" si="2"/>
        <v>38</v>
      </c>
      <c r="C20" s="15">
        <v>2</v>
      </c>
      <c r="D20" s="979">
        <v>50.23</v>
      </c>
      <c r="E20" s="984">
        <v>44967</v>
      </c>
      <c r="F20" s="980">
        <f t="shared" si="0"/>
        <v>50.23</v>
      </c>
      <c r="G20" s="981" t="s">
        <v>200</v>
      </c>
      <c r="H20" s="982">
        <v>86</v>
      </c>
      <c r="I20" s="655">
        <f t="shared" si="3"/>
        <v>940.81999999999982</v>
      </c>
      <c r="K20" s="119"/>
      <c r="L20" s="1026">
        <f t="shared" si="4"/>
        <v>43</v>
      </c>
      <c r="M20" s="702"/>
      <c r="N20" s="625"/>
      <c r="O20" s="652"/>
      <c r="P20" s="625">
        <f t="shared" si="1"/>
        <v>0</v>
      </c>
      <c r="Q20" s="623"/>
      <c r="R20" s="624"/>
      <c r="S20" s="655">
        <f t="shared" si="5"/>
        <v>1029.8699999999999</v>
      </c>
    </row>
    <row r="21" spans="1:19" x14ac:dyDescent="0.25">
      <c r="A21" s="119"/>
      <c r="B21" s="227">
        <f t="shared" si="2"/>
        <v>36</v>
      </c>
      <c r="C21" s="15">
        <v>2</v>
      </c>
      <c r="D21" s="979">
        <v>51.51</v>
      </c>
      <c r="E21" s="984">
        <v>44968</v>
      </c>
      <c r="F21" s="980">
        <f t="shared" si="0"/>
        <v>51.51</v>
      </c>
      <c r="G21" s="981" t="s">
        <v>257</v>
      </c>
      <c r="H21" s="982">
        <v>86</v>
      </c>
      <c r="I21" s="655">
        <f t="shared" si="3"/>
        <v>889.30999999999983</v>
      </c>
      <c r="K21" s="119"/>
      <c r="L21" s="1026">
        <f t="shared" si="4"/>
        <v>43</v>
      </c>
      <c r="M21" s="702"/>
      <c r="N21" s="625"/>
      <c r="O21" s="652"/>
      <c r="P21" s="625">
        <f t="shared" si="1"/>
        <v>0</v>
      </c>
      <c r="Q21" s="623"/>
      <c r="R21" s="624"/>
      <c r="S21" s="655">
        <f t="shared" si="5"/>
        <v>1029.8699999999999</v>
      </c>
    </row>
    <row r="22" spans="1:19" x14ac:dyDescent="0.25">
      <c r="A22" s="119"/>
      <c r="B22" s="227">
        <f t="shared" si="2"/>
        <v>32</v>
      </c>
      <c r="C22" s="15">
        <v>4</v>
      </c>
      <c r="D22" s="979">
        <v>101.03</v>
      </c>
      <c r="E22" s="984">
        <v>44971</v>
      </c>
      <c r="F22" s="980">
        <f t="shared" si="0"/>
        <v>101.03</v>
      </c>
      <c r="G22" s="981" t="s">
        <v>260</v>
      </c>
      <c r="H22" s="982">
        <v>86</v>
      </c>
      <c r="I22" s="655">
        <f t="shared" si="3"/>
        <v>788.27999999999986</v>
      </c>
      <c r="K22" s="119"/>
      <c r="L22" s="1026">
        <f t="shared" si="4"/>
        <v>43</v>
      </c>
      <c r="M22" s="702"/>
      <c r="N22" s="625"/>
      <c r="O22" s="652"/>
      <c r="P22" s="625">
        <f t="shared" si="1"/>
        <v>0</v>
      </c>
      <c r="Q22" s="623"/>
      <c r="R22" s="624"/>
      <c r="S22" s="655">
        <f t="shared" si="5"/>
        <v>1029.8699999999999</v>
      </c>
    </row>
    <row r="23" spans="1:19" x14ac:dyDescent="0.25">
      <c r="A23" s="120"/>
      <c r="B23" s="227">
        <f t="shared" si="2"/>
        <v>30</v>
      </c>
      <c r="C23" s="15">
        <v>2</v>
      </c>
      <c r="D23" s="979">
        <v>48.53</v>
      </c>
      <c r="E23" s="984">
        <v>44972</v>
      </c>
      <c r="F23" s="980">
        <f t="shared" si="0"/>
        <v>48.53</v>
      </c>
      <c r="G23" s="981" t="s">
        <v>264</v>
      </c>
      <c r="H23" s="982">
        <v>86</v>
      </c>
      <c r="I23" s="655">
        <f t="shared" si="3"/>
        <v>739.74999999999989</v>
      </c>
      <c r="K23" s="120"/>
      <c r="L23" s="1026">
        <f t="shared" si="4"/>
        <v>43</v>
      </c>
      <c r="M23" s="702"/>
      <c r="N23" s="625"/>
      <c r="O23" s="652"/>
      <c r="P23" s="625">
        <f t="shared" si="1"/>
        <v>0</v>
      </c>
      <c r="Q23" s="623"/>
      <c r="R23" s="624"/>
      <c r="S23" s="655">
        <f t="shared" si="5"/>
        <v>1029.8699999999999</v>
      </c>
    </row>
    <row r="24" spans="1:19" x14ac:dyDescent="0.25">
      <c r="A24" s="119"/>
      <c r="B24" s="227">
        <f t="shared" si="2"/>
        <v>28</v>
      </c>
      <c r="C24" s="15">
        <v>2</v>
      </c>
      <c r="D24" s="979">
        <v>46.13</v>
      </c>
      <c r="E24" s="984">
        <v>44974</v>
      </c>
      <c r="F24" s="980">
        <f t="shared" si="0"/>
        <v>46.13</v>
      </c>
      <c r="G24" s="981" t="s">
        <v>272</v>
      </c>
      <c r="H24" s="982">
        <v>86</v>
      </c>
      <c r="I24" s="655">
        <f t="shared" si="3"/>
        <v>693.61999999999989</v>
      </c>
      <c r="K24" s="119"/>
      <c r="L24" s="1026">
        <f t="shared" si="4"/>
        <v>43</v>
      </c>
      <c r="M24" s="702"/>
      <c r="N24" s="625"/>
      <c r="O24" s="652"/>
      <c r="P24" s="625">
        <f t="shared" si="1"/>
        <v>0</v>
      </c>
      <c r="Q24" s="623"/>
      <c r="R24" s="624"/>
      <c r="S24" s="655">
        <f t="shared" si="5"/>
        <v>1029.8699999999999</v>
      </c>
    </row>
    <row r="25" spans="1:19" x14ac:dyDescent="0.25">
      <c r="A25" s="119"/>
      <c r="B25" s="227">
        <f t="shared" si="2"/>
        <v>27</v>
      </c>
      <c r="C25" s="15">
        <v>1</v>
      </c>
      <c r="D25" s="979">
        <v>21.57</v>
      </c>
      <c r="E25" s="984">
        <v>44974</v>
      </c>
      <c r="F25" s="980">
        <f t="shared" si="0"/>
        <v>21.57</v>
      </c>
      <c r="G25" s="981" t="s">
        <v>273</v>
      </c>
      <c r="H25" s="982">
        <v>86</v>
      </c>
      <c r="I25" s="655">
        <f t="shared" si="3"/>
        <v>672.04999999999984</v>
      </c>
      <c r="K25" s="119"/>
      <c r="L25" s="1026">
        <f t="shared" si="4"/>
        <v>43</v>
      </c>
      <c r="M25" s="702"/>
      <c r="N25" s="625"/>
      <c r="O25" s="652"/>
      <c r="P25" s="625">
        <f t="shared" si="1"/>
        <v>0</v>
      </c>
      <c r="Q25" s="623"/>
      <c r="R25" s="624"/>
      <c r="S25" s="655">
        <f t="shared" si="5"/>
        <v>1029.8699999999999</v>
      </c>
    </row>
    <row r="26" spans="1:19" x14ac:dyDescent="0.25">
      <c r="A26" s="119"/>
      <c r="B26" s="227">
        <f t="shared" si="2"/>
        <v>26</v>
      </c>
      <c r="C26" s="15">
        <v>1</v>
      </c>
      <c r="D26" s="979">
        <v>24.52</v>
      </c>
      <c r="E26" s="984">
        <v>44980</v>
      </c>
      <c r="F26" s="980">
        <f t="shared" si="0"/>
        <v>24.52</v>
      </c>
      <c r="G26" s="981" t="s">
        <v>299</v>
      </c>
      <c r="H26" s="982">
        <v>86</v>
      </c>
      <c r="I26" s="655">
        <f t="shared" si="3"/>
        <v>647.52999999999986</v>
      </c>
      <c r="K26" s="119"/>
      <c r="L26" s="1026">
        <f t="shared" si="4"/>
        <v>43</v>
      </c>
      <c r="M26" s="702"/>
      <c r="N26" s="625"/>
      <c r="O26" s="652"/>
      <c r="P26" s="625">
        <f t="shared" si="1"/>
        <v>0</v>
      </c>
      <c r="Q26" s="623"/>
      <c r="R26" s="624"/>
      <c r="S26" s="655">
        <f t="shared" si="5"/>
        <v>1029.8699999999999</v>
      </c>
    </row>
    <row r="27" spans="1:19" x14ac:dyDescent="0.25">
      <c r="A27" s="119"/>
      <c r="B27" s="725">
        <f t="shared" si="2"/>
        <v>22</v>
      </c>
      <c r="C27" s="15">
        <v>4</v>
      </c>
      <c r="D27" s="979">
        <v>101.83</v>
      </c>
      <c r="E27" s="984">
        <v>44984</v>
      </c>
      <c r="F27" s="980">
        <f t="shared" si="0"/>
        <v>101.83</v>
      </c>
      <c r="G27" s="981" t="s">
        <v>212</v>
      </c>
      <c r="H27" s="982">
        <v>86</v>
      </c>
      <c r="I27" s="724">
        <f t="shared" si="3"/>
        <v>545.69999999999982</v>
      </c>
      <c r="K27" s="119"/>
      <c r="L27" s="1026">
        <f t="shared" si="4"/>
        <v>43</v>
      </c>
      <c r="M27" s="702"/>
      <c r="N27" s="625"/>
      <c r="O27" s="652"/>
      <c r="P27" s="625">
        <v>0</v>
      </c>
      <c r="Q27" s="623"/>
      <c r="R27" s="624"/>
      <c r="S27" s="655">
        <f t="shared" si="5"/>
        <v>1029.8699999999999</v>
      </c>
    </row>
    <row r="28" spans="1:19" x14ac:dyDescent="0.25">
      <c r="A28" s="119"/>
      <c r="B28" s="227">
        <f t="shared" si="2"/>
        <v>22</v>
      </c>
      <c r="C28" s="15"/>
      <c r="D28" s="59"/>
      <c r="E28" s="204"/>
      <c r="F28" s="782">
        <f t="shared" si="0"/>
        <v>0</v>
      </c>
      <c r="G28" s="1079"/>
      <c r="H28" s="60"/>
      <c r="I28" s="60">
        <f t="shared" si="3"/>
        <v>545.69999999999982</v>
      </c>
      <c r="K28" s="119"/>
      <c r="L28" s="1026">
        <f t="shared" si="4"/>
        <v>43</v>
      </c>
      <c r="M28" s="702"/>
      <c r="N28" s="625"/>
      <c r="O28" s="652"/>
      <c r="P28" s="625">
        <f t="shared" ref="P28:P33" si="6">N28</f>
        <v>0</v>
      </c>
      <c r="Q28" s="623"/>
      <c r="R28" s="624"/>
      <c r="S28" s="655">
        <f t="shared" si="5"/>
        <v>1029.8699999999999</v>
      </c>
    </row>
    <row r="29" spans="1:19" x14ac:dyDescent="0.25">
      <c r="A29" s="119"/>
      <c r="B29" s="227">
        <f t="shared" si="2"/>
        <v>22</v>
      </c>
      <c r="C29" s="15"/>
      <c r="D29" s="59"/>
      <c r="E29" s="204"/>
      <c r="F29" s="782">
        <f t="shared" si="0"/>
        <v>0</v>
      </c>
      <c r="G29" s="1079"/>
      <c r="H29" s="60"/>
      <c r="I29" s="60">
        <f t="shared" si="3"/>
        <v>545.69999999999982</v>
      </c>
      <c r="K29" s="119"/>
      <c r="L29" s="1026"/>
      <c r="M29" s="702"/>
      <c r="N29" s="625"/>
      <c r="O29" s="652"/>
      <c r="P29" s="625">
        <f t="shared" si="6"/>
        <v>0</v>
      </c>
      <c r="Q29" s="623"/>
      <c r="R29" s="624"/>
      <c r="S29" s="655">
        <f t="shared" si="5"/>
        <v>1029.8699999999999</v>
      </c>
    </row>
    <row r="30" spans="1:19" x14ac:dyDescent="0.25">
      <c r="A30" s="119"/>
      <c r="B30" s="227">
        <f t="shared" si="2"/>
        <v>22</v>
      </c>
      <c r="C30" s="15"/>
      <c r="D30" s="59"/>
      <c r="E30" s="204"/>
      <c r="F30" s="782">
        <f t="shared" si="0"/>
        <v>0</v>
      </c>
      <c r="G30" s="1079"/>
      <c r="H30" s="60"/>
      <c r="I30" s="60">
        <f t="shared" si="3"/>
        <v>545.69999999999982</v>
      </c>
      <c r="K30" s="119"/>
      <c r="L30" s="227"/>
      <c r="M30" s="15"/>
      <c r="N30" s="69"/>
      <c r="O30" s="197"/>
      <c r="P30" s="69">
        <f t="shared" si="6"/>
        <v>0</v>
      </c>
      <c r="Q30" s="70"/>
      <c r="R30" s="71"/>
      <c r="S30" s="60">
        <f t="shared" si="5"/>
        <v>1029.8699999999999</v>
      </c>
    </row>
    <row r="31" spans="1:19" x14ac:dyDescent="0.25">
      <c r="A31" s="119"/>
      <c r="B31" s="227">
        <f t="shared" si="2"/>
        <v>22</v>
      </c>
      <c r="C31" s="15"/>
      <c r="D31" s="59"/>
      <c r="E31" s="204"/>
      <c r="F31" s="782">
        <f t="shared" si="0"/>
        <v>0</v>
      </c>
      <c r="G31" s="1079"/>
      <c r="H31" s="60"/>
      <c r="I31" s="60">
        <f t="shared" si="3"/>
        <v>545.69999999999982</v>
      </c>
      <c r="K31" s="119"/>
      <c r="L31" s="227"/>
      <c r="M31" s="15"/>
      <c r="N31" s="69"/>
      <c r="O31" s="197"/>
      <c r="P31" s="69">
        <f t="shared" si="6"/>
        <v>0</v>
      </c>
      <c r="Q31" s="70"/>
      <c r="R31" s="71"/>
      <c r="S31" s="60"/>
    </row>
    <row r="32" spans="1:19" x14ac:dyDescent="0.25">
      <c r="A32" s="119"/>
      <c r="B32" s="227">
        <f t="shared" si="2"/>
        <v>22</v>
      </c>
      <c r="C32" s="15"/>
      <c r="D32" s="59"/>
      <c r="E32" s="204"/>
      <c r="F32" s="782">
        <f t="shared" si="0"/>
        <v>0</v>
      </c>
      <c r="G32" s="1079"/>
      <c r="H32" s="60"/>
      <c r="I32" s="60">
        <f t="shared" si="3"/>
        <v>545.69999999999982</v>
      </c>
      <c r="K32" s="119"/>
      <c r="L32" s="227"/>
      <c r="M32" s="15"/>
      <c r="N32" s="69"/>
      <c r="O32" s="197"/>
      <c r="P32" s="69">
        <f t="shared" si="6"/>
        <v>0</v>
      </c>
      <c r="Q32" s="70"/>
      <c r="R32" s="71"/>
      <c r="S32" s="60"/>
    </row>
    <row r="33" spans="1:19" x14ac:dyDescent="0.25">
      <c r="A33" s="119"/>
      <c r="B33" s="227">
        <f t="shared" si="2"/>
        <v>22</v>
      </c>
      <c r="C33" s="15"/>
      <c r="D33" s="59"/>
      <c r="E33" s="204"/>
      <c r="F33" s="782">
        <f t="shared" si="0"/>
        <v>0</v>
      </c>
      <c r="G33" s="1079"/>
      <c r="H33" s="60"/>
      <c r="I33" s="60">
        <f t="shared" si="3"/>
        <v>545.69999999999982</v>
      </c>
      <c r="K33" s="119"/>
      <c r="L33" s="83"/>
      <c r="M33" s="15"/>
      <c r="N33" s="69"/>
      <c r="O33" s="197"/>
      <c r="P33" s="69">
        <f t="shared" si="6"/>
        <v>0</v>
      </c>
      <c r="Q33" s="70"/>
      <c r="R33" s="71"/>
      <c r="S33" s="60"/>
    </row>
    <row r="34" spans="1:1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>
        <f t="shared" si="3"/>
        <v>545.69999999999982</v>
      </c>
      <c r="K34" s="119"/>
      <c r="L34" s="16"/>
      <c r="M34" s="52"/>
      <c r="N34" s="105"/>
      <c r="O34" s="191"/>
      <c r="P34" s="101"/>
      <c r="Q34" s="102"/>
      <c r="R34" s="60"/>
      <c r="S34" s="60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22</v>
      </c>
      <c r="N38" s="45" t="s">
        <v>4</v>
      </c>
      <c r="O38" s="56">
        <f>P5+P6-M35+P7+P4</f>
        <v>43</v>
      </c>
    </row>
    <row r="39" spans="1:19" ht="15.75" thickBot="1" x14ac:dyDescent="0.3"/>
    <row r="40" spans="1:19" ht="15.75" thickBot="1" x14ac:dyDescent="0.3">
      <c r="C40" s="1157" t="s">
        <v>11</v>
      </c>
      <c r="D40" s="1158"/>
      <c r="E40" s="57">
        <f>E4+E5+E6+E7-F35</f>
        <v>545.70000000000005</v>
      </c>
      <c r="F40" s="73"/>
      <c r="M40" s="1157" t="s">
        <v>11</v>
      </c>
      <c r="N40" s="1158"/>
      <c r="O40" s="57">
        <f>O4+O5+O6+O7-P35</f>
        <v>1029.8699999999999</v>
      </c>
      <c r="P40" s="73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59"/>
      <c r="B1" s="1159"/>
      <c r="C1" s="1159"/>
      <c r="D1" s="1159"/>
      <c r="E1" s="1159"/>
      <c r="F1" s="1159"/>
      <c r="G1" s="1159"/>
      <c r="H1" s="11">
        <v>1</v>
      </c>
      <c r="I1" s="23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163"/>
      <c r="B5" s="1174"/>
      <c r="C5" s="226"/>
      <c r="D5" s="131"/>
      <c r="E5" s="78"/>
      <c r="F5" s="62"/>
      <c r="G5" s="5"/>
      <c r="H5" t="s">
        <v>41</v>
      </c>
    </row>
    <row r="6" spans="1:9" ht="15.75" x14ac:dyDescent="0.25">
      <c r="A6" s="1163"/>
      <c r="B6" s="1174"/>
      <c r="C6" s="451"/>
      <c r="D6" s="221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6"/>
      <c r="D7" s="131"/>
      <c r="E7" s="78"/>
      <c r="F7" s="62"/>
    </row>
    <row r="8" spans="1:9" ht="15.75" thickBot="1" x14ac:dyDescent="0.3">
      <c r="B8" s="145"/>
      <c r="C8" s="226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7">
        <f>F4+F5+F6+F7-C10+F8</f>
        <v>0</v>
      </c>
      <c r="C10" s="15"/>
      <c r="D10" s="69"/>
      <c r="E10" s="197"/>
      <c r="F10" s="625">
        <f t="shared" ref="F10:F33" si="0">D10</f>
        <v>0</v>
      </c>
      <c r="G10" s="623"/>
      <c r="H10" s="624"/>
      <c r="I10" s="653">
        <f>E4+E5+E6+E7-F10+E8</f>
        <v>0</v>
      </c>
    </row>
    <row r="11" spans="1:9" x14ac:dyDescent="0.25">
      <c r="A11" s="189"/>
      <c r="B11" s="227">
        <f>B10-C11</f>
        <v>0</v>
      </c>
      <c r="C11" s="15"/>
      <c r="D11" s="69"/>
      <c r="E11" s="652"/>
      <c r="F11" s="625">
        <f t="shared" si="0"/>
        <v>0</v>
      </c>
      <c r="G11" s="623"/>
      <c r="H11" s="624"/>
      <c r="I11" s="653">
        <f>I10-F11</f>
        <v>0</v>
      </c>
    </row>
    <row r="12" spans="1:9" x14ac:dyDescent="0.25">
      <c r="A12" s="177"/>
      <c r="B12" s="227">
        <f t="shared" ref="B12:B28" si="1">B11-C12</f>
        <v>0</v>
      </c>
      <c r="C12" s="15"/>
      <c r="D12" s="69"/>
      <c r="E12" s="652"/>
      <c r="F12" s="625">
        <f t="shared" si="0"/>
        <v>0</v>
      </c>
      <c r="G12" s="623"/>
      <c r="H12" s="624"/>
      <c r="I12" s="653">
        <f t="shared" ref="I12:I30" si="2">I11-F12</f>
        <v>0</v>
      </c>
    </row>
    <row r="13" spans="1:9" x14ac:dyDescent="0.25">
      <c r="A13" s="82" t="s">
        <v>33</v>
      </c>
      <c r="B13" s="227">
        <f t="shared" si="1"/>
        <v>0</v>
      </c>
      <c r="C13" s="15"/>
      <c r="D13" s="69"/>
      <c r="E13" s="652"/>
      <c r="F13" s="625">
        <f t="shared" si="0"/>
        <v>0</v>
      </c>
      <c r="G13" s="623"/>
      <c r="H13" s="624"/>
      <c r="I13" s="653">
        <f t="shared" si="2"/>
        <v>0</v>
      </c>
    </row>
    <row r="14" spans="1:9" x14ac:dyDescent="0.25">
      <c r="A14" s="73"/>
      <c r="B14" s="227">
        <f t="shared" si="1"/>
        <v>0</v>
      </c>
      <c r="C14" s="15"/>
      <c r="D14" s="69"/>
      <c r="E14" s="652"/>
      <c r="F14" s="625">
        <f t="shared" si="0"/>
        <v>0</v>
      </c>
      <c r="G14" s="623"/>
      <c r="H14" s="624"/>
      <c r="I14" s="653">
        <f t="shared" si="2"/>
        <v>0</v>
      </c>
    </row>
    <row r="15" spans="1:9" x14ac:dyDescent="0.25">
      <c r="A15" s="73"/>
      <c r="B15" s="227">
        <f t="shared" si="1"/>
        <v>0</v>
      </c>
      <c r="C15" s="15"/>
      <c r="D15" s="69"/>
      <c r="E15" s="652"/>
      <c r="F15" s="625">
        <f t="shared" si="0"/>
        <v>0</v>
      </c>
      <c r="G15" s="623"/>
      <c r="H15" s="624"/>
      <c r="I15" s="653">
        <f t="shared" si="2"/>
        <v>0</v>
      </c>
    </row>
    <row r="16" spans="1:9" x14ac:dyDescent="0.25">
      <c r="B16" s="227">
        <f t="shared" si="1"/>
        <v>0</v>
      </c>
      <c r="C16" s="15"/>
      <c r="D16" s="69"/>
      <c r="E16" s="197"/>
      <c r="F16" s="625">
        <f t="shared" si="0"/>
        <v>0</v>
      </c>
      <c r="G16" s="623"/>
      <c r="H16" s="624"/>
      <c r="I16" s="653">
        <f t="shared" si="2"/>
        <v>0</v>
      </c>
    </row>
    <row r="17" spans="1:9" x14ac:dyDescent="0.25">
      <c r="B17" s="227">
        <f t="shared" si="1"/>
        <v>0</v>
      </c>
      <c r="C17" s="15"/>
      <c r="D17" s="69"/>
      <c r="E17" s="197"/>
      <c r="F17" s="69">
        <f t="shared" si="0"/>
        <v>0</v>
      </c>
      <c r="G17" s="70"/>
      <c r="H17" s="71"/>
      <c r="I17" s="200">
        <f t="shared" si="2"/>
        <v>0</v>
      </c>
    </row>
    <row r="18" spans="1:9" x14ac:dyDescent="0.25">
      <c r="A18" s="119"/>
      <c r="B18" s="227">
        <f t="shared" si="1"/>
        <v>0</v>
      </c>
      <c r="C18" s="15"/>
      <c r="D18" s="69"/>
      <c r="E18" s="197"/>
      <c r="F18" s="69">
        <f t="shared" si="0"/>
        <v>0</v>
      </c>
      <c r="G18" s="70"/>
      <c r="H18" s="71"/>
      <c r="I18" s="200">
        <f t="shared" si="2"/>
        <v>0</v>
      </c>
    </row>
    <row r="19" spans="1:9" x14ac:dyDescent="0.25">
      <c r="A19" s="119"/>
      <c r="B19" s="227">
        <f t="shared" si="1"/>
        <v>0</v>
      </c>
      <c r="C19" s="15"/>
      <c r="D19" s="69"/>
      <c r="E19" s="197"/>
      <c r="F19" s="69">
        <f t="shared" si="0"/>
        <v>0</v>
      </c>
      <c r="G19" s="70"/>
      <c r="H19" s="71"/>
      <c r="I19" s="200">
        <f t="shared" si="2"/>
        <v>0</v>
      </c>
    </row>
    <row r="20" spans="1:9" x14ac:dyDescent="0.25">
      <c r="A20" s="119"/>
      <c r="B20" s="227">
        <f t="shared" si="1"/>
        <v>0</v>
      </c>
      <c r="C20" s="15"/>
      <c r="D20" s="69"/>
      <c r="E20" s="197"/>
      <c r="F20" s="69">
        <f t="shared" si="0"/>
        <v>0</v>
      </c>
      <c r="G20" s="70"/>
      <c r="H20" s="71"/>
      <c r="I20" s="200">
        <f t="shared" si="2"/>
        <v>0</v>
      </c>
    </row>
    <row r="21" spans="1:9" x14ac:dyDescent="0.25">
      <c r="A21" s="119"/>
      <c r="B21" s="227">
        <f t="shared" si="1"/>
        <v>0</v>
      </c>
      <c r="C21" s="15"/>
      <c r="D21" s="69"/>
      <c r="E21" s="197"/>
      <c r="F21" s="69">
        <f t="shared" si="0"/>
        <v>0</v>
      </c>
      <c r="G21" s="70"/>
      <c r="H21" s="71"/>
      <c r="I21" s="200">
        <f t="shared" si="2"/>
        <v>0</v>
      </c>
    </row>
    <row r="22" spans="1:9" x14ac:dyDescent="0.25">
      <c r="A22" s="119"/>
      <c r="B22" s="227">
        <f t="shared" si="1"/>
        <v>0</v>
      </c>
      <c r="C22" s="15"/>
      <c r="D22" s="69"/>
      <c r="E22" s="197"/>
      <c r="F22" s="69">
        <f t="shared" si="0"/>
        <v>0</v>
      </c>
      <c r="G22" s="70"/>
      <c r="H22" s="71"/>
      <c r="I22" s="200">
        <f t="shared" si="2"/>
        <v>0</v>
      </c>
    </row>
    <row r="23" spans="1:9" x14ac:dyDescent="0.25">
      <c r="A23" s="120"/>
      <c r="B23" s="227">
        <f t="shared" si="1"/>
        <v>0</v>
      </c>
      <c r="C23" s="15"/>
      <c r="D23" s="69"/>
      <c r="E23" s="197"/>
      <c r="F23" s="69">
        <f t="shared" si="0"/>
        <v>0</v>
      </c>
      <c r="G23" s="70"/>
      <c r="H23" s="71"/>
      <c r="I23" s="200">
        <f t="shared" si="2"/>
        <v>0</v>
      </c>
    </row>
    <row r="24" spans="1:9" x14ac:dyDescent="0.25">
      <c r="A24" s="119"/>
      <c r="B24" s="227">
        <f t="shared" si="1"/>
        <v>0</v>
      </c>
      <c r="C24" s="15"/>
      <c r="D24" s="69"/>
      <c r="E24" s="197"/>
      <c r="F24" s="69">
        <f t="shared" si="0"/>
        <v>0</v>
      </c>
      <c r="G24" s="70"/>
      <c r="H24" s="71"/>
      <c r="I24" s="200">
        <f t="shared" si="2"/>
        <v>0</v>
      </c>
    </row>
    <row r="25" spans="1:9" x14ac:dyDescent="0.25">
      <c r="A25" s="119"/>
      <c r="B25" s="227">
        <f t="shared" si="1"/>
        <v>0</v>
      </c>
      <c r="C25" s="15"/>
      <c r="D25" s="69"/>
      <c r="E25" s="197"/>
      <c r="F25" s="69">
        <f t="shared" si="0"/>
        <v>0</v>
      </c>
      <c r="G25" s="70"/>
      <c r="H25" s="71"/>
      <c r="I25" s="200">
        <f t="shared" si="2"/>
        <v>0</v>
      </c>
    </row>
    <row r="26" spans="1:9" x14ac:dyDescent="0.25">
      <c r="A26" s="119"/>
      <c r="B26" s="227">
        <f t="shared" si="1"/>
        <v>0</v>
      </c>
      <c r="C26" s="15"/>
      <c r="D26" s="69"/>
      <c r="E26" s="197"/>
      <c r="F26" s="69">
        <f t="shared" si="0"/>
        <v>0</v>
      </c>
      <c r="G26" s="70"/>
      <c r="H26" s="71"/>
      <c r="I26" s="200">
        <f t="shared" si="2"/>
        <v>0</v>
      </c>
    </row>
    <row r="27" spans="1:9" x14ac:dyDescent="0.25">
      <c r="A27" s="119"/>
      <c r="B27" s="227">
        <f t="shared" si="1"/>
        <v>0</v>
      </c>
      <c r="C27" s="15"/>
      <c r="D27" s="69"/>
      <c r="E27" s="197"/>
      <c r="F27" s="69">
        <v>0</v>
      </c>
      <c r="G27" s="70"/>
      <c r="H27" s="71"/>
      <c r="I27" s="200">
        <f t="shared" si="2"/>
        <v>0</v>
      </c>
    </row>
    <row r="28" spans="1:9" x14ac:dyDescent="0.25">
      <c r="A28" s="119"/>
      <c r="B28" s="227">
        <f t="shared" si="1"/>
        <v>0</v>
      </c>
      <c r="C28" s="15"/>
      <c r="D28" s="69"/>
      <c r="E28" s="197"/>
      <c r="F28" s="69">
        <f t="shared" si="0"/>
        <v>0</v>
      </c>
      <c r="G28" s="70"/>
      <c r="H28" s="71"/>
      <c r="I28" s="200">
        <f t="shared" si="2"/>
        <v>0</v>
      </c>
    </row>
    <row r="29" spans="1:9" x14ac:dyDescent="0.25">
      <c r="A29" s="119"/>
      <c r="B29" s="227"/>
      <c r="C29" s="15"/>
      <c r="D29" s="69"/>
      <c r="E29" s="197"/>
      <c r="F29" s="69">
        <f t="shared" si="0"/>
        <v>0</v>
      </c>
      <c r="G29" s="70"/>
      <c r="H29" s="71"/>
      <c r="I29" s="200">
        <f t="shared" si="2"/>
        <v>0</v>
      </c>
    </row>
    <row r="30" spans="1:9" x14ac:dyDescent="0.25">
      <c r="A30" s="119"/>
      <c r="B30" s="227"/>
      <c r="C30" s="15"/>
      <c r="D30" s="69"/>
      <c r="E30" s="197"/>
      <c r="F30" s="69">
        <f t="shared" si="0"/>
        <v>0</v>
      </c>
      <c r="G30" s="70"/>
      <c r="H30" s="71"/>
      <c r="I30" s="200">
        <f t="shared" si="2"/>
        <v>0</v>
      </c>
    </row>
    <row r="31" spans="1:9" x14ac:dyDescent="0.25">
      <c r="A31" s="119"/>
      <c r="B31" s="227"/>
      <c r="C31" s="15"/>
      <c r="D31" s="69"/>
      <c r="E31" s="197"/>
      <c r="F31" s="69">
        <f t="shared" si="0"/>
        <v>0</v>
      </c>
      <c r="G31" s="70"/>
      <c r="H31" s="71"/>
      <c r="I31" s="71"/>
    </row>
    <row r="32" spans="1:9" x14ac:dyDescent="0.25">
      <c r="A32" s="119"/>
      <c r="B32" s="227"/>
      <c r="C32" s="15"/>
      <c r="D32" s="69"/>
      <c r="E32" s="197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7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57" t="s">
        <v>11</v>
      </c>
      <c r="D40" s="115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I1" workbookViewId="0">
      <selection activeCell="O12" sqref="O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155" t="s">
        <v>355</v>
      </c>
      <c r="B1" s="1155"/>
      <c r="C1" s="1155"/>
      <c r="D1" s="1155"/>
      <c r="E1" s="1155"/>
      <c r="F1" s="1155"/>
      <c r="G1" s="1155"/>
      <c r="H1" s="11">
        <v>1</v>
      </c>
      <c r="K1" s="1155" t="s">
        <v>354</v>
      </c>
      <c r="L1" s="1155"/>
      <c r="M1" s="1155"/>
      <c r="N1" s="1155"/>
      <c r="O1" s="1155"/>
      <c r="P1" s="1155"/>
      <c r="Q1" s="1155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5"/>
      <c r="D4" s="146"/>
      <c r="E4" s="129">
        <v>85.93</v>
      </c>
      <c r="F4" s="73">
        <v>5</v>
      </c>
      <c r="G4" s="38"/>
      <c r="M4" s="125"/>
      <c r="N4" s="146"/>
      <c r="O4" s="129">
        <v>18.760000000000002</v>
      </c>
      <c r="P4" s="73">
        <v>1</v>
      </c>
      <c r="Q4" s="38"/>
    </row>
    <row r="5" spans="1:20" ht="15" customHeight="1" x14ac:dyDescent="0.25">
      <c r="A5" s="1169" t="s">
        <v>77</v>
      </c>
      <c r="B5" s="1174" t="s">
        <v>78</v>
      </c>
      <c r="C5" s="476">
        <v>36.5</v>
      </c>
      <c r="D5" s="545">
        <v>44946</v>
      </c>
      <c r="E5" s="477">
        <v>506.21</v>
      </c>
      <c r="F5" s="478">
        <v>27</v>
      </c>
      <c r="G5" s="88">
        <f>F36</f>
        <v>592.14</v>
      </c>
      <c r="H5" s="7">
        <f>E5-G5+E4+E6</f>
        <v>0</v>
      </c>
      <c r="K5" s="1169" t="s">
        <v>77</v>
      </c>
      <c r="L5" s="1174" t="s">
        <v>78</v>
      </c>
      <c r="M5" s="476">
        <v>32</v>
      </c>
      <c r="N5" s="545">
        <v>44984</v>
      </c>
      <c r="O5" s="477">
        <v>1031.53</v>
      </c>
      <c r="P5" s="478">
        <v>54</v>
      </c>
      <c r="Q5" s="88">
        <f>P36</f>
        <v>0</v>
      </c>
      <c r="R5" s="7">
        <f>O5-Q5+O4+O6</f>
        <v>1050.29</v>
      </c>
    </row>
    <row r="6" spans="1:20" ht="15.75" customHeight="1" thickBot="1" x14ac:dyDescent="0.3">
      <c r="A6" s="1169"/>
      <c r="B6" s="1175"/>
      <c r="C6" s="153"/>
      <c r="D6" s="146"/>
      <c r="E6" s="129"/>
      <c r="F6" s="73"/>
      <c r="K6" s="1169"/>
      <c r="L6" s="1175"/>
      <c r="M6" s="153"/>
      <c r="N6" s="146"/>
      <c r="O6" s="129"/>
      <c r="P6" s="73"/>
    </row>
    <row r="7" spans="1:20" ht="16.5" customHeight="1" thickTop="1" thickBot="1" x14ac:dyDescent="0.3">
      <c r="A7" s="73"/>
      <c r="B7" s="50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07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62"/>
      <c r="B8" s="798">
        <f>F4+F5+F6-C8</f>
        <v>27</v>
      </c>
      <c r="C8" s="15">
        <v>5</v>
      </c>
      <c r="D8" s="69">
        <v>91.14</v>
      </c>
      <c r="E8" s="237">
        <v>44958</v>
      </c>
      <c r="F8" s="103">
        <f t="shared" ref="F8:F21" si="0">D8</f>
        <v>91.14</v>
      </c>
      <c r="G8" s="70" t="s">
        <v>233</v>
      </c>
      <c r="H8" s="71">
        <v>40</v>
      </c>
      <c r="I8" s="797">
        <f>E5-F8+E4+E6</f>
        <v>501</v>
      </c>
      <c r="K8" s="462"/>
      <c r="L8" s="798">
        <f>P4+P5+P6-M8</f>
        <v>55</v>
      </c>
      <c r="M8" s="702"/>
      <c r="N8" s="625">
        <v>0</v>
      </c>
      <c r="O8" s="726"/>
      <c r="P8" s="656">
        <f t="shared" ref="P8:P21" si="1">N8</f>
        <v>0</v>
      </c>
      <c r="Q8" s="623"/>
      <c r="R8" s="624"/>
      <c r="S8" s="797">
        <f>O5-P8+O4+O6</f>
        <v>1050.29</v>
      </c>
    </row>
    <row r="9" spans="1:20" ht="15" customHeight="1" x14ac:dyDescent="0.25">
      <c r="B9" s="509">
        <f>B8-C9</f>
        <v>17</v>
      </c>
      <c r="C9" s="799">
        <v>10</v>
      </c>
      <c r="D9" s="979">
        <v>185.5</v>
      </c>
      <c r="E9" s="1018">
        <v>44959</v>
      </c>
      <c r="F9" s="1019">
        <f t="shared" si="0"/>
        <v>185.5</v>
      </c>
      <c r="G9" s="981" t="s">
        <v>236</v>
      </c>
      <c r="H9" s="982">
        <v>40</v>
      </c>
      <c r="I9" s="727">
        <f>I8-F9</f>
        <v>315.5</v>
      </c>
      <c r="J9" s="654"/>
      <c r="L9" s="509">
        <f>L8-M9</f>
        <v>55</v>
      </c>
      <c r="M9" s="799"/>
      <c r="N9" s="69">
        <v>0</v>
      </c>
      <c r="O9" s="726"/>
      <c r="P9" s="656">
        <f t="shared" si="1"/>
        <v>0</v>
      </c>
      <c r="Q9" s="623"/>
      <c r="R9" s="624"/>
      <c r="S9" s="727">
        <f>S8-P9</f>
        <v>1050.29</v>
      </c>
      <c r="T9" s="654"/>
    </row>
    <row r="10" spans="1:20" ht="15" customHeight="1" x14ac:dyDescent="0.25">
      <c r="B10" s="509">
        <f t="shared" ref="B10:B35" si="2">B9-C10</f>
        <v>16</v>
      </c>
      <c r="C10" s="702">
        <v>1</v>
      </c>
      <c r="D10" s="979">
        <v>18.13</v>
      </c>
      <c r="E10" s="1018">
        <v>44972</v>
      </c>
      <c r="F10" s="1019">
        <f t="shared" si="0"/>
        <v>18.13</v>
      </c>
      <c r="G10" s="981" t="s">
        <v>266</v>
      </c>
      <c r="H10" s="982">
        <v>40</v>
      </c>
      <c r="I10" s="727">
        <f>I9-F10</f>
        <v>297.37</v>
      </c>
      <c r="J10" s="654"/>
      <c r="L10" s="509">
        <f t="shared" ref="L10:L35" si="3">L9-M10</f>
        <v>55</v>
      </c>
      <c r="M10" s="702"/>
      <c r="N10" s="69">
        <v>0</v>
      </c>
      <c r="O10" s="726"/>
      <c r="P10" s="656">
        <f t="shared" si="1"/>
        <v>0</v>
      </c>
      <c r="Q10" s="623"/>
      <c r="R10" s="624"/>
      <c r="S10" s="727">
        <f>S9-P10</f>
        <v>1050.29</v>
      </c>
      <c r="T10" s="654"/>
    </row>
    <row r="11" spans="1:20" ht="15" customHeight="1" x14ac:dyDescent="0.25">
      <c r="A11" s="55" t="s">
        <v>33</v>
      </c>
      <c r="B11" s="509">
        <f t="shared" si="2"/>
        <v>10</v>
      </c>
      <c r="C11" s="799">
        <v>6</v>
      </c>
      <c r="D11" s="979">
        <v>111.44</v>
      </c>
      <c r="E11" s="1018">
        <v>44973</v>
      </c>
      <c r="F11" s="1019">
        <f t="shared" si="0"/>
        <v>111.44</v>
      </c>
      <c r="G11" s="981" t="s">
        <v>206</v>
      </c>
      <c r="H11" s="982">
        <v>40</v>
      </c>
      <c r="I11" s="727">
        <f t="shared" ref="I11:I34" si="4">I10-F11</f>
        <v>185.93</v>
      </c>
      <c r="J11" s="654"/>
      <c r="K11" s="55" t="s">
        <v>33</v>
      </c>
      <c r="L11" s="509">
        <f t="shared" si="3"/>
        <v>55</v>
      </c>
      <c r="M11" s="799"/>
      <c r="N11" s="69">
        <v>0</v>
      </c>
      <c r="O11" s="726"/>
      <c r="P11" s="656">
        <f t="shared" si="1"/>
        <v>0</v>
      </c>
      <c r="Q11" s="623"/>
      <c r="R11" s="624"/>
      <c r="S11" s="727">
        <f t="shared" ref="S11:S34" si="5">S10-P11</f>
        <v>1050.29</v>
      </c>
      <c r="T11" s="654"/>
    </row>
    <row r="12" spans="1:20" ht="15" customHeight="1" x14ac:dyDescent="0.25">
      <c r="A12" s="19"/>
      <c r="B12" s="509">
        <f t="shared" si="2"/>
        <v>1</v>
      </c>
      <c r="C12" s="702">
        <v>9</v>
      </c>
      <c r="D12" s="979">
        <v>167.17</v>
      </c>
      <c r="E12" s="1018">
        <v>44984</v>
      </c>
      <c r="F12" s="1019">
        <f t="shared" si="0"/>
        <v>167.17</v>
      </c>
      <c r="G12" s="981" t="s">
        <v>212</v>
      </c>
      <c r="H12" s="982">
        <v>40</v>
      </c>
      <c r="I12" s="727">
        <f t="shared" si="4"/>
        <v>18.760000000000019</v>
      </c>
      <c r="J12" s="654"/>
      <c r="K12" s="19"/>
      <c r="L12" s="509">
        <f t="shared" si="3"/>
        <v>55</v>
      </c>
      <c r="M12" s="702"/>
      <c r="N12" s="69">
        <v>0</v>
      </c>
      <c r="O12" s="726"/>
      <c r="P12" s="656">
        <f t="shared" si="1"/>
        <v>0</v>
      </c>
      <c r="Q12" s="623"/>
      <c r="R12" s="624"/>
      <c r="S12" s="727">
        <f t="shared" si="5"/>
        <v>1050.29</v>
      </c>
      <c r="T12" s="654"/>
    </row>
    <row r="13" spans="1:20" ht="15" customHeight="1" x14ac:dyDescent="0.25">
      <c r="B13" s="509">
        <f t="shared" si="2"/>
        <v>1</v>
      </c>
      <c r="C13" s="702"/>
      <c r="D13" s="979">
        <v>0</v>
      </c>
      <c r="E13" s="1018"/>
      <c r="F13" s="1019">
        <f t="shared" si="0"/>
        <v>0</v>
      </c>
      <c r="G13" s="981"/>
      <c r="H13" s="982"/>
      <c r="I13" s="727">
        <f t="shared" si="4"/>
        <v>18.760000000000019</v>
      </c>
      <c r="J13" s="654"/>
      <c r="L13" s="509">
        <f t="shared" si="3"/>
        <v>55</v>
      </c>
      <c r="M13" s="702"/>
      <c r="N13" s="69">
        <v>0</v>
      </c>
      <c r="O13" s="726"/>
      <c r="P13" s="656">
        <f t="shared" si="1"/>
        <v>0</v>
      </c>
      <c r="Q13" s="623"/>
      <c r="R13" s="624"/>
      <c r="S13" s="727">
        <f t="shared" si="5"/>
        <v>1050.29</v>
      </c>
      <c r="T13" s="654"/>
    </row>
    <row r="14" spans="1:20" ht="15" customHeight="1" x14ac:dyDescent="0.25">
      <c r="B14" s="509">
        <f t="shared" si="2"/>
        <v>1</v>
      </c>
      <c r="C14" s="799"/>
      <c r="D14" s="979">
        <v>0</v>
      </c>
      <c r="E14" s="1018"/>
      <c r="F14" s="1019">
        <f t="shared" si="0"/>
        <v>0</v>
      </c>
      <c r="G14" s="981"/>
      <c r="H14" s="982"/>
      <c r="I14" s="727">
        <f t="shared" si="4"/>
        <v>18.760000000000019</v>
      </c>
      <c r="L14" s="509">
        <f t="shared" si="3"/>
        <v>55</v>
      </c>
      <c r="M14" s="799"/>
      <c r="N14" s="69">
        <v>0</v>
      </c>
      <c r="O14" s="726"/>
      <c r="P14" s="656">
        <f t="shared" si="1"/>
        <v>0</v>
      </c>
      <c r="Q14" s="623"/>
      <c r="R14" s="624"/>
      <c r="S14" s="727">
        <f t="shared" si="5"/>
        <v>1050.29</v>
      </c>
    </row>
    <row r="15" spans="1:20" ht="15" customHeight="1" x14ac:dyDescent="0.25">
      <c r="B15" s="510">
        <f t="shared" si="2"/>
        <v>0</v>
      </c>
      <c r="C15" s="53">
        <v>1</v>
      </c>
      <c r="D15" s="979">
        <v>0</v>
      </c>
      <c r="E15" s="986"/>
      <c r="F15" s="988">
        <v>18.760000000000002</v>
      </c>
      <c r="G15" s="574"/>
      <c r="H15" s="370"/>
      <c r="I15" s="209">
        <f t="shared" si="4"/>
        <v>0</v>
      </c>
      <c r="L15" s="510">
        <f t="shared" si="3"/>
        <v>55</v>
      </c>
      <c r="M15" s="53"/>
      <c r="N15" s="69">
        <v>0</v>
      </c>
      <c r="O15" s="237"/>
      <c r="P15" s="103">
        <f t="shared" si="1"/>
        <v>0</v>
      </c>
      <c r="Q15" s="70"/>
      <c r="R15" s="71"/>
      <c r="S15" s="209">
        <f t="shared" si="5"/>
        <v>1050.29</v>
      </c>
    </row>
    <row r="16" spans="1:20" ht="15" customHeight="1" x14ac:dyDescent="0.25">
      <c r="B16" s="510">
        <f t="shared" si="2"/>
        <v>0</v>
      </c>
      <c r="C16" s="15"/>
      <c r="D16" s="979">
        <v>0</v>
      </c>
      <c r="E16" s="986"/>
      <c r="F16" s="1080">
        <f t="shared" si="0"/>
        <v>0</v>
      </c>
      <c r="G16" s="1002"/>
      <c r="H16" s="1003"/>
      <c r="I16" s="989">
        <f t="shared" si="4"/>
        <v>0</v>
      </c>
      <c r="L16" s="510">
        <f t="shared" si="3"/>
        <v>55</v>
      </c>
      <c r="M16" s="15"/>
      <c r="N16" s="69">
        <v>0</v>
      </c>
      <c r="O16" s="237"/>
      <c r="P16" s="103">
        <f t="shared" si="1"/>
        <v>0</v>
      </c>
      <c r="Q16" s="70"/>
      <c r="R16" s="71"/>
      <c r="S16" s="209">
        <f t="shared" si="5"/>
        <v>1050.29</v>
      </c>
    </row>
    <row r="17" spans="1:19" ht="15" customHeight="1" x14ac:dyDescent="0.25">
      <c r="B17" s="510">
        <f t="shared" si="2"/>
        <v>0</v>
      </c>
      <c r="C17" s="15"/>
      <c r="D17" s="979">
        <v>0</v>
      </c>
      <c r="E17" s="986"/>
      <c r="F17" s="1080">
        <f t="shared" si="0"/>
        <v>0</v>
      </c>
      <c r="G17" s="1002"/>
      <c r="H17" s="1003"/>
      <c r="I17" s="989">
        <f t="shared" si="4"/>
        <v>0</v>
      </c>
      <c r="L17" s="510">
        <f t="shared" si="3"/>
        <v>55</v>
      </c>
      <c r="M17" s="15"/>
      <c r="N17" s="69">
        <v>0</v>
      </c>
      <c r="O17" s="237"/>
      <c r="P17" s="103">
        <f t="shared" si="1"/>
        <v>0</v>
      </c>
      <c r="Q17" s="70"/>
      <c r="R17" s="71"/>
      <c r="S17" s="209">
        <f t="shared" si="5"/>
        <v>1050.29</v>
      </c>
    </row>
    <row r="18" spans="1:19" ht="15" customHeight="1" x14ac:dyDescent="0.25">
      <c r="B18" s="510">
        <f t="shared" si="2"/>
        <v>0</v>
      </c>
      <c r="C18" s="15"/>
      <c r="D18" s="979">
        <v>0</v>
      </c>
      <c r="E18" s="986"/>
      <c r="F18" s="1080">
        <f t="shared" si="0"/>
        <v>0</v>
      </c>
      <c r="G18" s="1002"/>
      <c r="H18" s="1003"/>
      <c r="I18" s="989">
        <f t="shared" si="4"/>
        <v>0</v>
      </c>
      <c r="L18" s="510">
        <f t="shared" si="3"/>
        <v>55</v>
      </c>
      <c r="M18" s="15"/>
      <c r="N18" s="69">
        <v>0</v>
      </c>
      <c r="O18" s="237"/>
      <c r="P18" s="103">
        <f t="shared" si="1"/>
        <v>0</v>
      </c>
      <c r="Q18" s="70"/>
      <c r="R18" s="71"/>
      <c r="S18" s="209">
        <f t="shared" si="5"/>
        <v>1050.29</v>
      </c>
    </row>
    <row r="19" spans="1:19" ht="15" customHeight="1" x14ac:dyDescent="0.25">
      <c r="B19" s="510">
        <f t="shared" si="2"/>
        <v>0</v>
      </c>
      <c r="C19" s="15"/>
      <c r="D19" s="979">
        <v>0</v>
      </c>
      <c r="E19" s="986"/>
      <c r="F19" s="1080">
        <f t="shared" si="0"/>
        <v>0</v>
      </c>
      <c r="G19" s="1002"/>
      <c r="H19" s="1003"/>
      <c r="I19" s="989">
        <f t="shared" si="4"/>
        <v>0</v>
      </c>
      <c r="L19" s="510">
        <f t="shared" si="3"/>
        <v>55</v>
      </c>
      <c r="M19" s="15"/>
      <c r="N19" s="69">
        <v>0</v>
      </c>
      <c r="O19" s="237"/>
      <c r="P19" s="103">
        <f t="shared" si="1"/>
        <v>0</v>
      </c>
      <c r="Q19" s="70"/>
      <c r="R19" s="71"/>
      <c r="S19" s="209">
        <f t="shared" si="5"/>
        <v>1050.29</v>
      </c>
    </row>
    <row r="20" spans="1:19" ht="15" customHeight="1" x14ac:dyDescent="0.25">
      <c r="B20" s="510">
        <f t="shared" si="2"/>
        <v>0</v>
      </c>
      <c r="C20" s="15"/>
      <c r="D20" s="979">
        <v>0</v>
      </c>
      <c r="E20" s="986"/>
      <c r="F20" s="1080">
        <f t="shared" si="0"/>
        <v>0</v>
      </c>
      <c r="G20" s="1002"/>
      <c r="H20" s="1003"/>
      <c r="I20" s="989">
        <f t="shared" si="4"/>
        <v>0</v>
      </c>
      <c r="L20" s="510">
        <f t="shared" si="3"/>
        <v>55</v>
      </c>
      <c r="M20" s="15"/>
      <c r="N20" s="69">
        <v>0</v>
      </c>
      <c r="O20" s="237"/>
      <c r="P20" s="103">
        <f t="shared" si="1"/>
        <v>0</v>
      </c>
      <c r="Q20" s="70"/>
      <c r="R20" s="71"/>
      <c r="S20" s="209">
        <f t="shared" si="5"/>
        <v>1050.29</v>
      </c>
    </row>
    <row r="21" spans="1:19" ht="15" customHeight="1" x14ac:dyDescent="0.25">
      <c r="B21" s="510">
        <f t="shared" si="2"/>
        <v>0</v>
      </c>
      <c r="C21" s="15"/>
      <c r="D21" s="979">
        <v>0</v>
      </c>
      <c r="E21" s="986"/>
      <c r="F21" s="988">
        <f t="shared" si="0"/>
        <v>0</v>
      </c>
      <c r="G21" s="574"/>
      <c r="H21" s="370"/>
      <c r="I21" s="209">
        <f t="shared" si="4"/>
        <v>0</v>
      </c>
      <c r="L21" s="510">
        <f t="shared" si="3"/>
        <v>55</v>
      </c>
      <c r="M21" s="15"/>
      <c r="N21" s="69">
        <v>0</v>
      </c>
      <c r="O21" s="237"/>
      <c r="P21" s="103">
        <f t="shared" si="1"/>
        <v>0</v>
      </c>
      <c r="Q21" s="70"/>
      <c r="R21" s="71"/>
      <c r="S21" s="209">
        <f t="shared" si="5"/>
        <v>1050.29</v>
      </c>
    </row>
    <row r="22" spans="1:19" ht="15" customHeight="1" x14ac:dyDescent="0.25">
      <c r="B22" s="510">
        <f t="shared" si="2"/>
        <v>0</v>
      </c>
      <c r="C22" s="15"/>
      <c r="D22" s="979">
        <v>0</v>
      </c>
      <c r="E22" s="986"/>
      <c r="F22" s="988">
        <f>D22</f>
        <v>0</v>
      </c>
      <c r="G22" s="574"/>
      <c r="H22" s="370"/>
      <c r="I22" s="209">
        <f t="shared" si="4"/>
        <v>0</v>
      </c>
      <c r="L22" s="510">
        <f t="shared" si="3"/>
        <v>55</v>
      </c>
      <c r="M22" s="15"/>
      <c r="N22" s="69">
        <v>0</v>
      </c>
      <c r="O22" s="237"/>
      <c r="P22" s="103">
        <f>N22</f>
        <v>0</v>
      </c>
      <c r="Q22" s="70"/>
      <c r="R22" s="71"/>
      <c r="S22" s="209">
        <f t="shared" si="5"/>
        <v>1050.29</v>
      </c>
    </row>
    <row r="23" spans="1:19" ht="15" customHeight="1" x14ac:dyDescent="0.25">
      <c r="B23" s="510">
        <f t="shared" si="2"/>
        <v>0</v>
      </c>
      <c r="C23" s="15"/>
      <c r="D23" s="979">
        <v>0</v>
      </c>
      <c r="E23" s="986"/>
      <c r="F23" s="988">
        <f>D23</f>
        <v>0</v>
      </c>
      <c r="G23" s="574"/>
      <c r="H23" s="370"/>
      <c r="I23" s="209">
        <f t="shared" si="4"/>
        <v>0</v>
      </c>
      <c r="L23" s="510">
        <f t="shared" si="3"/>
        <v>55</v>
      </c>
      <c r="M23" s="15"/>
      <c r="N23" s="69">
        <v>0</v>
      </c>
      <c r="O23" s="237"/>
      <c r="P23" s="103">
        <f>N23</f>
        <v>0</v>
      </c>
      <c r="Q23" s="70"/>
      <c r="R23" s="71"/>
      <c r="S23" s="209">
        <f t="shared" si="5"/>
        <v>1050.29</v>
      </c>
    </row>
    <row r="24" spans="1:19" ht="15" customHeight="1" x14ac:dyDescent="0.25">
      <c r="B24" s="510">
        <f t="shared" si="2"/>
        <v>0</v>
      </c>
      <c r="C24" s="15"/>
      <c r="D24" s="979">
        <v>0</v>
      </c>
      <c r="E24" s="986"/>
      <c r="F24" s="988">
        <f>D24</f>
        <v>0</v>
      </c>
      <c r="G24" s="574"/>
      <c r="H24" s="370"/>
      <c r="I24" s="209">
        <f t="shared" si="4"/>
        <v>0</v>
      </c>
      <c r="L24" s="510">
        <f t="shared" si="3"/>
        <v>55</v>
      </c>
      <c r="M24" s="15"/>
      <c r="N24" s="69">
        <v>0</v>
      </c>
      <c r="O24" s="237"/>
      <c r="P24" s="103">
        <f>N24</f>
        <v>0</v>
      </c>
      <c r="Q24" s="70"/>
      <c r="R24" s="71"/>
      <c r="S24" s="209">
        <f t="shared" si="5"/>
        <v>1050.29</v>
      </c>
    </row>
    <row r="25" spans="1:19" ht="15" customHeight="1" x14ac:dyDescent="0.25">
      <c r="B25" s="510">
        <f t="shared" si="2"/>
        <v>0</v>
      </c>
      <c r="C25" s="15"/>
      <c r="D25" s="69">
        <v>0</v>
      </c>
      <c r="E25" s="836"/>
      <c r="F25" s="837">
        <f>D25</f>
        <v>0</v>
      </c>
      <c r="G25" s="611"/>
      <c r="H25" s="200"/>
      <c r="I25" s="209">
        <f t="shared" si="4"/>
        <v>0</v>
      </c>
      <c r="L25" s="510">
        <f t="shared" si="3"/>
        <v>55</v>
      </c>
      <c r="M25" s="15"/>
      <c r="N25" s="69">
        <v>0</v>
      </c>
      <c r="O25" s="237"/>
      <c r="P25" s="103">
        <f>N25</f>
        <v>0</v>
      </c>
      <c r="Q25" s="70"/>
      <c r="R25" s="71"/>
      <c r="S25" s="209">
        <f t="shared" si="5"/>
        <v>1050.29</v>
      </c>
    </row>
    <row r="26" spans="1:19" ht="15" customHeight="1" x14ac:dyDescent="0.25">
      <c r="B26" s="510">
        <f t="shared" si="2"/>
        <v>0</v>
      </c>
      <c r="C26" s="15"/>
      <c r="D26" s="69">
        <v>0</v>
      </c>
      <c r="E26" s="897"/>
      <c r="F26" s="898">
        <f>D26</f>
        <v>0</v>
      </c>
      <c r="G26" s="890"/>
      <c r="H26" s="653"/>
      <c r="I26" s="727">
        <f t="shared" si="4"/>
        <v>0</v>
      </c>
      <c r="L26" s="510">
        <f t="shared" si="3"/>
        <v>55</v>
      </c>
      <c r="M26" s="15"/>
      <c r="N26" s="69">
        <v>0</v>
      </c>
      <c r="O26" s="726"/>
      <c r="P26" s="656">
        <f>N26</f>
        <v>0</v>
      </c>
      <c r="Q26" s="623"/>
      <c r="R26" s="624"/>
      <c r="S26" s="727">
        <f t="shared" si="5"/>
        <v>1050.29</v>
      </c>
    </row>
    <row r="27" spans="1:19" ht="15" customHeight="1" x14ac:dyDescent="0.25">
      <c r="B27" s="510">
        <f t="shared" si="2"/>
        <v>0</v>
      </c>
      <c r="C27" s="15"/>
      <c r="D27" s="69">
        <v>0</v>
      </c>
      <c r="E27" s="726"/>
      <c r="F27" s="656">
        <f t="shared" ref="F27:F35" si="6">D27</f>
        <v>0</v>
      </c>
      <c r="G27" s="623"/>
      <c r="H27" s="624"/>
      <c r="I27" s="727">
        <f t="shared" si="4"/>
        <v>0</v>
      </c>
      <c r="L27" s="510">
        <f t="shared" si="3"/>
        <v>55</v>
      </c>
      <c r="M27" s="15"/>
      <c r="N27" s="69">
        <v>0</v>
      </c>
      <c r="O27" s="726"/>
      <c r="P27" s="656">
        <f t="shared" ref="P27:P35" si="7">N27</f>
        <v>0</v>
      </c>
      <c r="Q27" s="623"/>
      <c r="R27" s="624"/>
      <c r="S27" s="727">
        <f t="shared" si="5"/>
        <v>1050.29</v>
      </c>
    </row>
    <row r="28" spans="1:19" ht="15" customHeight="1" x14ac:dyDescent="0.25">
      <c r="A28" s="47"/>
      <c r="B28" s="510">
        <f t="shared" si="2"/>
        <v>0</v>
      </c>
      <c r="C28" s="15"/>
      <c r="D28" s="69">
        <v>0</v>
      </c>
      <c r="E28" s="726"/>
      <c r="F28" s="656">
        <f t="shared" si="6"/>
        <v>0</v>
      </c>
      <c r="G28" s="623"/>
      <c r="H28" s="624"/>
      <c r="I28" s="727">
        <f t="shared" si="4"/>
        <v>0</v>
      </c>
      <c r="K28" s="47"/>
      <c r="L28" s="510">
        <f t="shared" si="3"/>
        <v>55</v>
      </c>
      <c r="M28" s="15"/>
      <c r="N28" s="69">
        <v>0</v>
      </c>
      <c r="O28" s="726"/>
      <c r="P28" s="656">
        <f t="shared" si="7"/>
        <v>0</v>
      </c>
      <c r="Q28" s="623"/>
      <c r="R28" s="624"/>
      <c r="S28" s="727">
        <f t="shared" si="5"/>
        <v>1050.29</v>
      </c>
    </row>
    <row r="29" spans="1:19" ht="15" customHeight="1" x14ac:dyDescent="0.25">
      <c r="A29" s="47"/>
      <c r="B29" s="510">
        <f t="shared" si="2"/>
        <v>0</v>
      </c>
      <c r="C29" s="15"/>
      <c r="D29" s="69">
        <v>0</v>
      </c>
      <c r="E29" s="726"/>
      <c r="F29" s="656">
        <f t="shared" si="6"/>
        <v>0</v>
      </c>
      <c r="G29" s="623"/>
      <c r="H29" s="624"/>
      <c r="I29" s="727">
        <f t="shared" si="4"/>
        <v>0</v>
      </c>
      <c r="K29" s="47"/>
      <c r="L29" s="510">
        <f t="shared" si="3"/>
        <v>55</v>
      </c>
      <c r="M29" s="15"/>
      <c r="N29" s="69">
        <v>0</v>
      </c>
      <c r="O29" s="726"/>
      <c r="P29" s="656">
        <f t="shared" si="7"/>
        <v>0</v>
      </c>
      <c r="Q29" s="623"/>
      <c r="R29" s="624"/>
      <c r="S29" s="727">
        <f t="shared" si="5"/>
        <v>1050.29</v>
      </c>
    </row>
    <row r="30" spans="1:19" ht="15" customHeight="1" x14ac:dyDescent="0.25">
      <c r="A30" s="47"/>
      <c r="B30" s="510">
        <f t="shared" si="2"/>
        <v>0</v>
      </c>
      <c r="C30" s="15"/>
      <c r="D30" s="69">
        <v>0</v>
      </c>
      <c r="E30" s="726"/>
      <c r="F30" s="656">
        <f t="shared" si="6"/>
        <v>0</v>
      </c>
      <c r="G30" s="623"/>
      <c r="H30" s="624"/>
      <c r="I30" s="727">
        <f t="shared" si="4"/>
        <v>0</v>
      </c>
      <c r="K30" s="47"/>
      <c r="L30" s="510">
        <f t="shared" si="3"/>
        <v>55</v>
      </c>
      <c r="M30" s="15"/>
      <c r="N30" s="69">
        <v>0</v>
      </c>
      <c r="O30" s="726"/>
      <c r="P30" s="656">
        <f t="shared" si="7"/>
        <v>0</v>
      </c>
      <c r="Q30" s="623"/>
      <c r="R30" s="624"/>
      <c r="S30" s="727">
        <f t="shared" si="5"/>
        <v>1050.29</v>
      </c>
    </row>
    <row r="31" spans="1:19" ht="15" customHeight="1" x14ac:dyDescent="0.25">
      <c r="A31" s="47"/>
      <c r="B31" s="510">
        <f t="shared" si="2"/>
        <v>0</v>
      </c>
      <c r="C31" s="15"/>
      <c r="D31" s="69">
        <v>0</v>
      </c>
      <c r="E31" s="237"/>
      <c r="F31" s="103">
        <f t="shared" si="6"/>
        <v>0</v>
      </c>
      <c r="G31" s="70"/>
      <c r="H31" s="71"/>
      <c r="I31" s="209">
        <f t="shared" si="4"/>
        <v>0</v>
      </c>
      <c r="K31" s="47"/>
      <c r="L31" s="510">
        <f t="shared" si="3"/>
        <v>55</v>
      </c>
      <c r="M31" s="15"/>
      <c r="N31" s="69">
        <v>0</v>
      </c>
      <c r="O31" s="237"/>
      <c r="P31" s="103">
        <f t="shared" si="7"/>
        <v>0</v>
      </c>
      <c r="Q31" s="70"/>
      <c r="R31" s="71"/>
      <c r="S31" s="209">
        <f t="shared" si="5"/>
        <v>1050.29</v>
      </c>
    </row>
    <row r="32" spans="1:19" ht="15" customHeight="1" x14ac:dyDescent="0.25">
      <c r="A32" s="47"/>
      <c r="B32" s="510">
        <f t="shared" si="2"/>
        <v>0</v>
      </c>
      <c r="C32" s="15"/>
      <c r="D32" s="69">
        <v>0</v>
      </c>
      <c r="E32" s="237"/>
      <c r="F32" s="103">
        <f t="shared" si="6"/>
        <v>0</v>
      </c>
      <c r="G32" s="70"/>
      <c r="H32" s="71"/>
      <c r="I32" s="209">
        <f t="shared" si="4"/>
        <v>0</v>
      </c>
      <c r="K32" s="47"/>
      <c r="L32" s="510">
        <f t="shared" si="3"/>
        <v>55</v>
      </c>
      <c r="M32" s="15"/>
      <c r="N32" s="69">
        <v>0</v>
      </c>
      <c r="O32" s="237"/>
      <c r="P32" s="103">
        <f t="shared" si="7"/>
        <v>0</v>
      </c>
      <c r="Q32" s="70"/>
      <c r="R32" s="71"/>
      <c r="S32" s="209">
        <f t="shared" si="5"/>
        <v>1050.29</v>
      </c>
    </row>
    <row r="33" spans="1:19" ht="15" customHeight="1" x14ac:dyDescent="0.25">
      <c r="A33" s="47"/>
      <c r="B33" s="510">
        <f t="shared" si="2"/>
        <v>0</v>
      </c>
      <c r="C33" s="15"/>
      <c r="D33" s="69">
        <v>0</v>
      </c>
      <c r="E33" s="237"/>
      <c r="F33" s="103">
        <f t="shared" si="6"/>
        <v>0</v>
      </c>
      <c r="G33" s="70"/>
      <c r="H33" s="71"/>
      <c r="I33" s="209">
        <f t="shared" si="4"/>
        <v>0</v>
      </c>
      <c r="K33" s="47"/>
      <c r="L33" s="510">
        <f t="shared" si="3"/>
        <v>55</v>
      </c>
      <c r="M33" s="15"/>
      <c r="N33" s="69">
        <v>0</v>
      </c>
      <c r="O33" s="237"/>
      <c r="P33" s="103">
        <f t="shared" si="7"/>
        <v>0</v>
      </c>
      <c r="Q33" s="70"/>
      <c r="R33" s="71"/>
      <c r="S33" s="209">
        <f t="shared" si="5"/>
        <v>1050.29</v>
      </c>
    </row>
    <row r="34" spans="1:19" ht="15" customHeight="1" x14ac:dyDescent="0.25">
      <c r="A34" s="47"/>
      <c r="B34" s="510">
        <f t="shared" si="2"/>
        <v>0</v>
      </c>
      <c r="C34" s="15"/>
      <c r="D34" s="69">
        <v>0</v>
      </c>
      <c r="E34" s="237"/>
      <c r="F34" s="103">
        <f t="shared" si="6"/>
        <v>0</v>
      </c>
      <c r="G34" s="70"/>
      <c r="H34" s="71"/>
      <c r="I34" s="209">
        <f t="shared" si="4"/>
        <v>0</v>
      </c>
      <c r="K34" s="47"/>
      <c r="L34" s="510">
        <f t="shared" si="3"/>
        <v>55</v>
      </c>
      <c r="M34" s="15"/>
      <c r="N34" s="69">
        <v>0</v>
      </c>
      <c r="O34" s="237"/>
      <c r="P34" s="103">
        <f t="shared" si="7"/>
        <v>0</v>
      </c>
      <c r="Q34" s="70"/>
      <c r="R34" s="71"/>
      <c r="S34" s="209">
        <f t="shared" si="5"/>
        <v>1050.29</v>
      </c>
    </row>
    <row r="35" spans="1:19" ht="15.75" thickBot="1" x14ac:dyDescent="0.3">
      <c r="A35" s="118"/>
      <c r="B35" s="510">
        <f t="shared" si="2"/>
        <v>0</v>
      </c>
      <c r="C35" s="37"/>
      <c r="D35" s="69">
        <v>0</v>
      </c>
      <c r="E35" s="198"/>
      <c r="F35" s="103">
        <f t="shared" si="6"/>
        <v>0</v>
      </c>
      <c r="G35" s="136"/>
      <c r="H35" s="193"/>
      <c r="I35" s="229"/>
      <c r="K35" s="118"/>
      <c r="L35" s="510">
        <f t="shared" si="3"/>
        <v>55</v>
      </c>
      <c r="M35" s="37"/>
      <c r="N35" s="69">
        <v>0</v>
      </c>
      <c r="O35" s="198"/>
      <c r="P35" s="103">
        <f t="shared" si="7"/>
        <v>0</v>
      </c>
      <c r="Q35" s="136"/>
      <c r="R35" s="193"/>
      <c r="S35" s="229"/>
    </row>
    <row r="36" spans="1:19" ht="15.75" thickTop="1" x14ac:dyDescent="0.25">
      <c r="A36" s="47">
        <f>SUM(A28:A35)</f>
        <v>0</v>
      </c>
      <c r="C36" s="73">
        <f>SUM(C8:C35)</f>
        <v>32</v>
      </c>
      <c r="D36" s="103">
        <f>SUM(D8:D35)</f>
        <v>573.38</v>
      </c>
      <c r="E36" s="75"/>
      <c r="F36" s="103">
        <f>SUM(F8:F35)</f>
        <v>592.14</v>
      </c>
      <c r="K36" s="47">
        <f>SUM(K28:K35)</f>
        <v>0</v>
      </c>
      <c r="M36" s="73">
        <f>SUM(M8:M35)</f>
        <v>0</v>
      </c>
      <c r="N36" s="103">
        <f>SUM(N8:N35)</f>
        <v>0</v>
      </c>
      <c r="O36" s="75"/>
      <c r="P36" s="103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08"/>
      <c r="D38" s="1145" t="s">
        <v>21</v>
      </c>
      <c r="E38" s="1146"/>
      <c r="F38" s="138">
        <f>E4+E5-F36+E6</f>
        <v>0</v>
      </c>
      <c r="L38" s="508"/>
      <c r="N38" s="1145" t="s">
        <v>21</v>
      </c>
      <c r="O38" s="1146"/>
      <c r="P38" s="138">
        <f>O4+O5-P36+O6</f>
        <v>1050.29</v>
      </c>
    </row>
    <row r="39" spans="1:19" ht="15.75" thickBot="1" x14ac:dyDescent="0.3">
      <c r="A39" s="122"/>
      <c r="D39" s="843" t="s">
        <v>4</v>
      </c>
      <c r="E39" s="844"/>
      <c r="F39" s="49">
        <f>F4+F5-C36+F6</f>
        <v>0</v>
      </c>
      <c r="K39" s="122"/>
      <c r="N39" s="975" t="s">
        <v>4</v>
      </c>
      <c r="O39" s="976"/>
      <c r="P39" s="49">
        <f>P4+P5-M36+P6</f>
        <v>55</v>
      </c>
    </row>
    <row r="40" spans="1:19" x14ac:dyDescent="0.25">
      <c r="B40" s="508"/>
      <c r="L40" s="508"/>
    </row>
  </sheetData>
  <mergeCells count="8">
    <mergeCell ref="K1:Q1"/>
    <mergeCell ref="K5:K6"/>
    <mergeCell ref="L5:L6"/>
    <mergeCell ref="N38:O38"/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I1" workbookViewId="0">
      <pane ySplit="7" topLeftCell="A8" activePane="bottomLeft" state="frozen"/>
      <selection pane="bottomLeft" activeCell="L17" sqref="L16:L1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5"/>
    <col min="21" max="21" width="19.140625" customWidth="1"/>
  </cols>
  <sheetData>
    <row r="1" spans="1:21" ht="40.5" x14ac:dyDescent="0.55000000000000004">
      <c r="A1" s="1155" t="s">
        <v>352</v>
      </c>
      <c r="B1" s="1155"/>
      <c r="C1" s="1155"/>
      <c r="D1" s="1155"/>
      <c r="E1" s="1155"/>
      <c r="F1" s="1155"/>
      <c r="G1" s="1155"/>
      <c r="H1" s="11">
        <v>1</v>
      </c>
      <c r="L1" s="1159" t="s">
        <v>348</v>
      </c>
      <c r="M1" s="1159"/>
      <c r="N1" s="1159"/>
      <c r="O1" s="1159"/>
      <c r="P1" s="1159"/>
      <c r="Q1" s="1159"/>
      <c r="R1" s="1159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3"/>
      <c r="D4" s="146"/>
      <c r="E4" s="129"/>
      <c r="F4" s="73"/>
      <c r="G4" s="38"/>
      <c r="N4" s="153"/>
      <c r="O4" s="146"/>
      <c r="P4" s="129"/>
      <c r="Q4" s="73"/>
      <c r="R4" s="38"/>
    </row>
    <row r="5" spans="1:21" ht="15" customHeight="1" x14ac:dyDescent="0.25">
      <c r="A5" s="1163" t="s">
        <v>62</v>
      </c>
      <c r="B5" s="1176" t="s">
        <v>228</v>
      </c>
      <c r="C5" s="153">
        <v>42.2</v>
      </c>
      <c r="D5" s="146">
        <v>44984</v>
      </c>
      <c r="E5" s="129">
        <v>2940</v>
      </c>
      <c r="F5" s="73">
        <v>147</v>
      </c>
      <c r="G5" s="88">
        <f>F40</f>
        <v>300</v>
      </c>
      <c r="H5" s="7">
        <f>E5-G5+E4+E6</f>
        <v>2640</v>
      </c>
      <c r="L5" s="1163" t="s">
        <v>62</v>
      </c>
      <c r="M5" s="1176" t="s">
        <v>228</v>
      </c>
      <c r="N5" s="153">
        <v>42.2</v>
      </c>
      <c r="O5" s="146">
        <v>44992</v>
      </c>
      <c r="P5" s="129">
        <v>860</v>
      </c>
      <c r="Q5" s="73">
        <v>43</v>
      </c>
      <c r="R5" s="88">
        <f>Q40</f>
        <v>0</v>
      </c>
      <c r="S5" s="7">
        <f>P5-R5+P4+P6</f>
        <v>860</v>
      </c>
    </row>
    <row r="6" spans="1:21" ht="15.75" customHeight="1" thickBot="1" x14ac:dyDescent="0.3">
      <c r="A6" s="1163"/>
      <c r="B6" s="1177"/>
      <c r="C6" s="125"/>
      <c r="D6" s="146"/>
      <c r="E6" s="86"/>
      <c r="F6" s="73"/>
      <c r="L6" s="1163"/>
      <c r="M6" s="1177"/>
      <c r="N6" s="125"/>
      <c r="O6" s="146"/>
      <c r="P6" s="86"/>
      <c r="Q6" s="73"/>
    </row>
    <row r="7" spans="1:21" ht="16.5" customHeight="1" thickTop="1" thickBot="1" x14ac:dyDescent="0.3">
      <c r="A7" s="32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2"/>
      <c r="J7" s="24"/>
      <c r="L7" s="324"/>
      <c r="M7" s="959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72"/>
      <c r="U7" s="24"/>
    </row>
    <row r="8" spans="1:21" ht="16.5" thickTop="1" x14ac:dyDescent="0.25">
      <c r="A8" s="55" t="s">
        <v>32</v>
      </c>
      <c r="B8" s="707">
        <f>F5-C8</f>
        <v>132</v>
      </c>
      <c r="C8" s="15">
        <v>15</v>
      </c>
      <c r="D8" s="69">
        <v>300</v>
      </c>
      <c r="E8" s="237">
        <v>44989</v>
      </c>
      <c r="F8" s="103">
        <f t="shared" ref="F8:F15" si="0">D8</f>
        <v>300</v>
      </c>
      <c r="G8" s="70" t="s">
        <v>344</v>
      </c>
      <c r="H8" s="71">
        <v>75</v>
      </c>
      <c r="I8" s="1081">
        <f>E4+E5+E6-F8</f>
        <v>2640</v>
      </c>
      <c r="J8" s="444">
        <f>H8*F8</f>
        <v>22500</v>
      </c>
      <c r="L8" s="55" t="s">
        <v>32</v>
      </c>
      <c r="M8" s="757">
        <f>Q5-N8</f>
        <v>43</v>
      </c>
      <c r="N8" s="15"/>
      <c r="O8" s="69">
        <v>0</v>
      </c>
      <c r="P8" s="237"/>
      <c r="Q8" s="103">
        <f t="shared" ref="Q8:Q15" si="1">O8</f>
        <v>0</v>
      </c>
      <c r="R8" s="70"/>
      <c r="S8" s="71"/>
      <c r="T8" s="1108">
        <f>P4+P5+P6-Q8</f>
        <v>860</v>
      </c>
      <c r="U8" s="444">
        <f>S8*Q8</f>
        <v>0</v>
      </c>
    </row>
    <row r="9" spans="1:21" ht="15.75" x14ac:dyDescent="0.25">
      <c r="B9" s="177">
        <f>B8-C9</f>
        <v>132</v>
      </c>
      <c r="C9" s="15"/>
      <c r="D9" s="511">
        <f t="shared" ref="D9:D39" si="2">C9*B9</f>
        <v>0</v>
      </c>
      <c r="E9" s="1082"/>
      <c r="F9" s="1083">
        <f t="shared" si="0"/>
        <v>0</v>
      </c>
      <c r="G9" s="804"/>
      <c r="H9" s="805"/>
      <c r="I9" s="657">
        <f>I8-F9</f>
        <v>2640</v>
      </c>
      <c r="J9" s="658">
        <f t="shared" ref="J9:J39" si="3">H9*F9</f>
        <v>0</v>
      </c>
      <c r="M9" s="757">
        <f>M8-N9</f>
        <v>43</v>
      </c>
      <c r="N9" s="15"/>
      <c r="O9" s="69">
        <f t="shared" ref="O9:O39" si="4">N9*M9</f>
        <v>0</v>
      </c>
      <c r="P9" s="237"/>
      <c r="Q9" s="656">
        <f t="shared" si="1"/>
        <v>0</v>
      </c>
      <c r="R9" s="623"/>
      <c r="S9" s="624"/>
      <c r="T9" s="657">
        <f>T8-Q9</f>
        <v>860</v>
      </c>
      <c r="U9" s="658">
        <f t="shared" ref="U9:U39" si="5">S9*Q9</f>
        <v>0</v>
      </c>
    </row>
    <row r="10" spans="1:21" ht="15.75" x14ac:dyDescent="0.25">
      <c r="B10" s="177">
        <f t="shared" ref="B10:B39" si="6">B9-C10</f>
        <v>132</v>
      </c>
      <c r="C10" s="15"/>
      <c r="D10" s="511">
        <f t="shared" si="2"/>
        <v>0</v>
      </c>
      <c r="E10" s="1082"/>
      <c r="F10" s="1083">
        <f t="shared" si="0"/>
        <v>0</v>
      </c>
      <c r="G10" s="804"/>
      <c r="H10" s="805"/>
      <c r="I10" s="657">
        <f t="shared" ref="I10:I38" si="7">I9-F10</f>
        <v>2640</v>
      </c>
      <c r="J10" s="658">
        <f t="shared" si="3"/>
        <v>0</v>
      </c>
      <c r="M10" s="757">
        <f t="shared" ref="M10:M39" si="8">M9-N10</f>
        <v>43</v>
      </c>
      <c r="N10" s="15"/>
      <c r="O10" s="69">
        <f t="shared" si="4"/>
        <v>0</v>
      </c>
      <c r="P10" s="237"/>
      <c r="Q10" s="656">
        <f t="shared" si="1"/>
        <v>0</v>
      </c>
      <c r="R10" s="623"/>
      <c r="S10" s="624"/>
      <c r="T10" s="657">
        <f t="shared" ref="T10:T38" si="9">T9-Q10</f>
        <v>860</v>
      </c>
      <c r="U10" s="658">
        <f t="shared" si="5"/>
        <v>0</v>
      </c>
    </row>
    <row r="11" spans="1:21" ht="15.75" x14ac:dyDescent="0.25">
      <c r="A11" s="55" t="s">
        <v>33</v>
      </c>
      <c r="B11" s="177">
        <f t="shared" si="6"/>
        <v>132</v>
      </c>
      <c r="C11" s="15"/>
      <c r="D11" s="511">
        <f t="shared" si="2"/>
        <v>0</v>
      </c>
      <c r="E11" s="1082"/>
      <c r="F11" s="1083">
        <f t="shared" si="0"/>
        <v>0</v>
      </c>
      <c r="G11" s="804"/>
      <c r="H11" s="805"/>
      <c r="I11" s="657">
        <f t="shared" si="7"/>
        <v>2640</v>
      </c>
      <c r="J11" s="658">
        <f t="shared" si="3"/>
        <v>0</v>
      </c>
      <c r="L11" s="55" t="s">
        <v>33</v>
      </c>
      <c r="M11" s="177">
        <f t="shared" si="8"/>
        <v>43</v>
      </c>
      <c r="N11" s="15"/>
      <c r="O11" s="69">
        <f t="shared" si="4"/>
        <v>0</v>
      </c>
      <c r="P11" s="237"/>
      <c r="Q11" s="656">
        <f t="shared" si="1"/>
        <v>0</v>
      </c>
      <c r="R11" s="623"/>
      <c r="S11" s="624"/>
      <c r="T11" s="657">
        <f t="shared" si="9"/>
        <v>860</v>
      </c>
      <c r="U11" s="658">
        <f t="shared" si="5"/>
        <v>0</v>
      </c>
    </row>
    <row r="12" spans="1:21" ht="15.75" x14ac:dyDescent="0.25">
      <c r="B12" s="177">
        <f t="shared" si="6"/>
        <v>132</v>
      </c>
      <c r="C12" s="15"/>
      <c r="D12" s="511">
        <f t="shared" si="2"/>
        <v>0</v>
      </c>
      <c r="E12" s="1082"/>
      <c r="F12" s="1083">
        <f t="shared" si="0"/>
        <v>0</v>
      </c>
      <c r="G12" s="804"/>
      <c r="H12" s="805"/>
      <c r="I12" s="657">
        <f t="shared" si="7"/>
        <v>2640</v>
      </c>
      <c r="J12" s="658">
        <f t="shared" si="3"/>
        <v>0</v>
      </c>
      <c r="M12" s="177">
        <f t="shared" si="8"/>
        <v>43</v>
      </c>
      <c r="N12" s="15"/>
      <c r="O12" s="69">
        <f t="shared" si="4"/>
        <v>0</v>
      </c>
      <c r="P12" s="237"/>
      <c r="Q12" s="656">
        <f t="shared" si="1"/>
        <v>0</v>
      </c>
      <c r="R12" s="623"/>
      <c r="S12" s="624"/>
      <c r="T12" s="657">
        <f t="shared" si="9"/>
        <v>860</v>
      </c>
      <c r="U12" s="658">
        <f t="shared" si="5"/>
        <v>0</v>
      </c>
    </row>
    <row r="13" spans="1:21" ht="15.75" x14ac:dyDescent="0.25">
      <c r="A13" s="19"/>
      <c r="B13" s="177">
        <f t="shared" si="6"/>
        <v>132</v>
      </c>
      <c r="C13" s="124"/>
      <c r="D13" s="511">
        <f t="shared" si="2"/>
        <v>0</v>
      </c>
      <c r="E13" s="1082"/>
      <c r="F13" s="1083">
        <f t="shared" si="0"/>
        <v>0</v>
      </c>
      <c r="G13" s="804"/>
      <c r="H13" s="805"/>
      <c r="I13" s="657">
        <f t="shared" si="7"/>
        <v>2640</v>
      </c>
      <c r="J13" s="658">
        <f t="shared" si="3"/>
        <v>0</v>
      </c>
      <c r="L13" s="19"/>
      <c r="M13" s="177">
        <f t="shared" si="8"/>
        <v>43</v>
      </c>
      <c r="N13" s="124"/>
      <c r="O13" s="69">
        <f t="shared" si="4"/>
        <v>0</v>
      </c>
      <c r="P13" s="237"/>
      <c r="Q13" s="656">
        <f t="shared" si="1"/>
        <v>0</v>
      </c>
      <c r="R13" s="623"/>
      <c r="S13" s="624"/>
      <c r="T13" s="657">
        <f t="shared" si="9"/>
        <v>860</v>
      </c>
      <c r="U13" s="658">
        <f t="shared" si="5"/>
        <v>0</v>
      </c>
    </row>
    <row r="14" spans="1:21" ht="15.75" x14ac:dyDescent="0.25">
      <c r="B14" s="177">
        <f t="shared" si="6"/>
        <v>132</v>
      </c>
      <c r="C14" s="73"/>
      <c r="D14" s="511">
        <f t="shared" si="2"/>
        <v>0</v>
      </c>
      <c r="E14" s="1082"/>
      <c r="F14" s="1083">
        <f t="shared" si="0"/>
        <v>0</v>
      </c>
      <c r="G14" s="804"/>
      <c r="H14" s="805"/>
      <c r="I14" s="657">
        <f t="shared" si="7"/>
        <v>2640</v>
      </c>
      <c r="J14" s="658">
        <f t="shared" si="3"/>
        <v>0</v>
      </c>
      <c r="M14" s="177">
        <f t="shared" si="8"/>
        <v>43</v>
      </c>
      <c r="N14" s="73"/>
      <c r="O14" s="69">
        <f t="shared" si="4"/>
        <v>0</v>
      </c>
      <c r="P14" s="237"/>
      <c r="Q14" s="656">
        <f t="shared" si="1"/>
        <v>0</v>
      </c>
      <c r="R14" s="623"/>
      <c r="S14" s="624"/>
      <c r="T14" s="657">
        <f t="shared" si="9"/>
        <v>860</v>
      </c>
      <c r="U14" s="658">
        <f t="shared" si="5"/>
        <v>0</v>
      </c>
    </row>
    <row r="15" spans="1:21" ht="15.75" x14ac:dyDescent="0.25">
      <c r="B15" s="177">
        <f t="shared" si="6"/>
        <v>132</v>
      </c>
      <c r="C15" s="73"/>
      <c r="D15" s="511">
        <f t="shared" si="2"/>
        <v>0</v>
      </c>
      <c r="E15" s="1082"/>
      <c r="F15" s="1084">
        <f t="shared" si="0"/>
        <v>0</v>
      </c>
      <c r="G15" s="321"/>
      <c r="H15" s="322"/>
      <c r="I15" s="456">
        <f t="shared" si="7"/>
        <v>2640</v>
      </c>
      <c r="J15" s="445">
        <f t="shared" si="3"/>
        <v>0</v>
      </c>
      <c r="M15" s="177">
        <f t="shared" si="8"/>
        <v>43</v>
      </c>
      <c r="N15" s="73"/>
      <c r="O15" s="69">
        <f t="shared" si="4"/>
        <v>0</v>
      </c>
      <c r="P15" s="237"/>
      <c r="Q15" s="103">
        <f t="shared" si="1"/>
        <v>0</v>
      </c>
      <c r="R15" s="70"/>
      <c r="S15" s="71"/>
      <c r="T15" s="456">
        <f t="shared" si="9"/>
        <v>860</v>
      </c>
      <c r="U15" s="445">
        <f t="shared" si="5"/>
        <v>0</v>
      </c>
    </row>
    <row r="16" spans="1:21" ht="15.75" x14ac:dyDescent="0.25">
      <c r="B16" s="177">
        <f t="shared" si="6"/>
        <v>132</v>
      </c>
      <c r="C16" s="73"/>
      <c r="D16" s="511">
        <f t="shared" si="2"/>
        <v>0</v>
      </c>
      <c r="E16" s="1082"/>
      <c r="F16" s="1084">
        <f>D16</f>
        <v>0</v>
      </c>
      <c r="G16" s="321"/>
      <c r="H16" s="322"/>
      <c r="I16" s="456">
        <f t="shared" si="7"/>
        <v>2640</v>
      </c>
      <c r="J16" s="445">
        <f t="shared" si="3"/>
        <v>0</v>
      </c>
      <c r="M16" s="177">
        <f t="shared" si="8"/>
        <v>43</v>
      </c>
      <c r="N16" s="73"/>
      <c r="O16" s="69">
        <f t="shared" si="4"/>
        <v>0</v>
      </c>
      <c r="P16" s="237"/>
      <c r="Q16" s="103">
        <f>O16</f>
        <v>0</v>
      </c>
      <c r="R16" s="70"/>
      <c r="S16" s="71"/>
      <c r="T16" s="456">
        <f t="shared" si="9"/>
        <v>860</v>
      </c>
      <c r="U16" s="445">
        <f t="shared" si="5"/>
        <v>0</v>
      </c>
    </row>
    <row r="17" spans="1:21" ht="15.75" x14ac:dyDescent="0.25">
      <c r="B17" s="177">
        <f t="shared" si="6"/>
        <v>132</v>
      </c>
      <c r="C17" s="73"/>
      <c r="D17" s="511">
        <f t="shared" si="2"/>
        <v>0</v>
      </c>
      <c r="E17" s="1082"/>
      <c r="F17" s="1084">
        <f>D17</f>
        <v>0</v>
      </c>
      <c r="G17" s="321"/>
      <c r="H17" s="322"/>
      <c r="I17" s="456">
        <f t="shared" si="7"/>
        <v>2640</v>
      </c>
      <c r="J17" s="445">
        <f t="shared" si="3"/>
        <v>0</v>
      </c>
      <c r="M17" s="177">
        <f t="shared" si="8"/>
        <v>43</v>
      </c>
      <c r="N17" s="73"/>
      <c r="O17" s="69">
        <f t="shared" si="4"/>
        <v>0</v>
      </c>
      <c r="P17" s="237"/>
      <c r="Q17" s="103">
        <f>O17</f>
        <v>0</v>
      </c>
      <c r="R17" s="70"/>
      <c r="S17" s="71"/>
      <c r="T17" s="456">
        <f t="shared" si="9"/>
        <v>860</v>
      </c>
      <c r="U17" s="445">
        <f t="shared" si="5"/>
        <v>0</v>
      </c>
    </row>
    <row r="18" spans="1:21" ht="15.75" x14ac:dyDescent="0.25">
      <c r="B18" s="177">
        <f t="shared" si="6"/>
        <v>132</v>
      </c>
      <c r="C18" s="73"/>
      <c r="D18" s="511">
        <f t="shared" si="2"/>
        <v>0</v>
      </c>
      <c r="E18" s="1082"/>
      <c r="F18" s="1084">
        <f t="shared" ref="F18:F39" si="10">D18</f>
        <v>0</v>
      </c>
      <c r="G18" s="321"/>
      <c r="H18" s="322"/>
      <c r="I18" s="456">
        <f t="shared" si="7"/>
        <v>2640</v>
      </c>
      <c r="J18" s="445">
        <f t="shared" si="3"/>
        <v>0</v>
      </c>
      <c r="M18" s="177">
        <f t="shared" si="8"/>
        <v>43</v>
      </c>
      <c r="N18" s="73"/>
      <c r="O18" s="69">
        <f t="shared" si="4"/>
        <v>0</v>
      </c>
      <c r="P18" s="237"/>
      <c r="Q18" s="103">
        <f t="shared" ref="Q18:Q39" si="11">O18</f>
        <v>0</v>
      </c>
      <c r="R18" s="70"/>
      <c r="S18" s="71"/>
      <c r="T18" s="456">
        <f t="shared" si="9"/>
        <v>860</v>
      </c>
      <c r="U18" s="445">
        <f t="shared" si="5"/>
        <v>0</v>
      </c>
    </row>
    <row r="19" spans="1:21" ht="15.75" x14ac:dyDescent="0.25">
      <c r="B19" s="177">
        <f t="shared" si="6"/>
        <v>132</v>
      </c>
      <c r="C19" s="73"/>
      <c r="D19" s="511">
        <f t="shared" si="2"/>
        <v>0</v>
      </c>
      <c r="E19" s="1082"/>
      <c r="F19" s="1084">
        <f t="shared" si="10"/>
        <v>0</v>
      </c>
      <c r="G19" s="321"/>
      <c r="H19" s="322"/>
      <c r="I19" s="456">
        <f t="shared" si="7"/>
        <v>2640</v>
      </c>
      <c r="J19" s="445">
        <f t="shared" si="3"/>
        <v>0</v>
      </c>
      <c r="M19" s="177">
        <f t="shared" si="8"/>
        <v>43</v>
      </c>
      <c r="N19" s="73"/>
      <c r="O19" s="69">
        <f t="shared" si="4"/>
        <v>0</v>
      </c>
      <c r="P19" s="237"/>
      <c r="Q19" s="103">
        <f t="shared" si="11"/>
        <v>0</v>
      </c>
      <c r="R19" s="70"/>
      <c r="S19" s="71"/>
      <c r="T19" s="456">
        <f t="shared" si="9"/>
        <v>860</v>
      </c>
      <c r="U19" s="445">
        <f t="shared" si="5"/>
        <v>0</v>
      </c>
    </row>
    <row r="20" spans="1:21" ht="15.75" x14ac:dyDescent="0.25">
      <c r="B20" s="177">
        <f t="shared" si="6"/>
        <v>132</v>
      </c>
      <c r="C20" s="73"/>
      <c r="D20" s="511">
        <f t="shared" si="2"/>
        <v>0</v>
      </c>
      <c r="E20" s="1082"/>
      <c r="F20" s="1084">
        <f t="shared" si="10"/>
        <v>0</v>
      </c>
      <c r="G20" s="321"/>
      <c r="H20" s="322"/>
      <c r="I20" s="456">
        <f t="shared" si="7"/>
        <v>2640</v>
      </c>
      <c r="J20" s="445">
        <f t="shared" si="3"/>
        <v>0</v>
      </c>
      <c r="M20" s="177">
        <f t="shared" si="8"/>
        <v>43</v>
      </c>
      <c r="N20" s="73"/>
      <c r="O20" s="69">
        <f t="shared" si="4"/>
        <v>0</v>
      </c>
      <c r="P20" s="237"/>
      <c r="Q20" s="103">
        <f t="shared" si="11"/>
        <v>0</v>
      </c>
      <c r="R20" s="70"/>
      <c r="S20" s="71"/>
      <c r="T20" s="456">
        <f t="shared" si="9"/>
        <v>860</v>
      </c>
      <c r="U20" s="445">
        <f t="shared" si="5"/>
        <v>0</v>
      </c>
    </row>
    <row r="21" spans="1:21" ht="15.75" x14ac:dyDescent="0.25">
      <c r="B21" s="177">
        <f t="shared" si="6"/>
        <v>132</v>
      </c>
      <c r="C21" s="73"/>
      <c r="D21" s="511">
        <f t="shared" si="2"/>
        <v>0</v>
      </c>
      <c r="E21" s="1082"/>
      <c r="F21" s="1084">
        <f t="shared" si="10"/>
        <v>0</v>
      </c>
      <c r="G21" s="321"/>
      <c r="H21" s="322"/>
      <c r="I21" s="456">
        <f t="shared" si="7"/>
        <v>2640</v>
      </c>
      <c r="J21" s="445">
        <f t="shared" si="3"/>
        <v>0</v>
      </c>
      <c r="M21" s="177">
        <f t="shared" si="8"/>
        <v>43</v>
      </c>
      <c r="N21" s="73"/>
      <c r="O21" s="69">
        <f t="shared" si="4"/>
        <v>0</v>
      </c>
      <c r="P21" s="237"/>
      <c r="Q21" s="103">
        <f t="shared" si="11"/>
        <v>0</v>
      </c>
      <c r="R21" s="70"/>
      <c r="S21" s="71"/>
      <c r="T21" s="456">
        <f t="shared" si="9"/>
        <v>860</v>
      </c>
      <c r="U21" s="445">
        <f t="shared" si="5"/>
        <v>0</v>
      </c>
    </row>
    <row r="22" spans="1:21" ht="15.75" x14ac:dyDescent="0.25">
      <c r="B22" s="177">
        <f t="shared" si="6"/>
        <v>132</v>
      </c>
      <c r="C22" s="73"/>
      <c r="D22" s="511">
        <f t="shared" si="2"/>
        <v>0</v>
      </c>
      <c r="E22" s="1082"/>
      <c r="F22" s="1084">
        <f t="shared" si="10"/>
        <v>0</v>
      </c>
      <c r="G22" s="321"/>
      <c r="H22" s="322"/>
      <c r="I22" s="456">
        <f t="shared" si="7"/>
        <v>2640</v>
      </c>
      <c r="J22" s="445">
        <f t="shared" si="3"/>
        <v>0</v>
      </c>
      <c r="M22" s="177">
        <f t="shared" si="8"/>
        <v>43</v>
      </c>
      <c r="N22" s="73"/>
      <c r="O22" s="69">
        <f t="shared" si="4"/>
        <v>0</v>
      </c>
      <c r="P22" s="237"/>
      <c r="Q22" s="103">
        <f t="shared" si="11"/>
        <v>0</v>
      </c>
      <c r="R22" s="70"/>
      <c r="S22" s="71"/>
      <c r="T22" s="456">
        <f t="shared" si="9"/>
        <v>860</v>
      </c>
      <c r="U22" s="445">
        <f t="shared" si="5"/>
        <v>0</v>
      </c>
    </row>
    <row r="23" spans="1:21" ht="15.75" x14ac:dyDescent="0.25">
      <c r="B23" s="177">
        <f t="shared" si="6"/>
        <v>132</v>
      </c>
      <c r="C23" s="73"/>
      <c r="D23" s="511">
        <f t="shared" si="2"/>
        <v>0</v>
      </c>
      <c r="E23" s="1082"/>
      <c r="F23" s="1084">
        <f t="shared" si="10"/>
        <v>0</v>
      </c>
      <c r="G23" s="321"/>
      <c r="H23" s="322"/>
      <c r="I23" s="456">
        <f t="shared" si="7"/>
        <v>2640</v>
      </c>
      <c r="J23" s="445">
        <f t="shared" si="3"/>
        <v>0</v>
      </c>
      <c r="M23" s="177">
        <f t="shared" si="8"/>
        <v>43</v>
      </c>
      <c r="N23" s="73"/>
      <c r="O23" s="69">
        <f t="shared" si="4"/>
        <v>0</v>
      </c>
      <c r="P23" s="237"/>
      <c r="Q23" s="103">
        <f t="shared" si="11"/>
        <v>0</v>
      </c>
      <c r="R23" s="70"/>
      <c r="S23" s="71"/>
      <c r="T23" s="456">
        <f t="shared" si="9"/>
        <v>860</v>
      </c>
      <c r="U23" s="445">
        <f t="shared" si="5"/>
        <v>0</v>
      </c>
    </row>
    <row r="24" spans="1:21" ht="15.75" x14ac:dyDescent="0.25">
      <c r="B24" s="177">
        <f t="shared" si="6"/>
        <v>132</v>
      </c>
      <c r="C24" s="73"/>
      <c r="D24" s="511">
        <f t="shared" si="2"/>
        <v>0</v>
      </c>
      <c r="E24" s="1082"/>
      <c r="F24" s="1084">
        <f t="shared" si="10"/>
        <v>0</v>
      </c>
      <c r="G24" s="321"/>
      <c r="H24" s="322"/>
      <c r="I24" s="456">
        <f t="shared" si="7"/>
        <v>2640</v>
      </c>
      <c r="J24" s="445">
        <f t="shared" si="3"/>
        <v>0</v>
      </c>
      <c r="M24" s="177">
        <f t="shared" si="8"/>
        <v>43</v>
      </c>
      <c r="N24" s="73"/>
      <c r="O24" s="69">
        <f t="shared" si="4"/>
        <v>0</v>
      </c>
      <c r="P24" s="237"/>
      <c r="Q24" s="103">
        <f t="shared" si="11"/>
        <v>0</v>
      </c>
      <c r="R24" s="70"/>
      <c r="S24" s="71"/>
      <c r="T24" s="456">
        <f t="shared" si="9"/>
        <v>860</v>
      </c>
      <c r="U24" s="445">
        <f t="shared" si="5"/>
        <v>0</v>
      </c>
    </row>
    <row r="25" spans="1:21" ht="15.75" x14ac:dyDescent="0.25">
      <c r="B25" s="177">
        <f t="shared" si="6"/>
        <v>132</v>
      </c>
      <c r="C25" s="73"/>
      <c r="D25" s="511">
        <f t="shared" si="2"/>
        <v>0</v>
      </c>
      <c r="E25" s="1082"/>
      <c r="F25" s="1084">
        <f t="shared" si="10"/>
        <v>0</v>
      </c>
      <c r="G25" s="321"/>
      <c r="H25" s="322"/>
      <c r="I25" s="456">
        <f t="shared" si="7"/>
        <v>2640</v>
      </c>
      <c r="J25" s="445">
        <f t="shared" si="3"/>
        <v>0</v>
      </c>
      <c r="M25" s="177">
        <f t="shared" si="8"/>
        <v>43</v>
      </c>
      <c r="N25" s="73"/>
      <c r="O25" s="69">
        <f t="shared" si="4"/>
        <v>0</v>
      </c>
      <c r="P25" s="237"/>
      <c r="Q25" s="103">
        <f t="shared" si="11"/>
        <v>0</v>
      </c>
      <c r="R25" s="70"/>
      <c r="S25" s="71"/>
      <c r="T25" s="456">
        <f t="shared" si="9"/>
        <v>860</v>
      </c>
      <c r="U25" s="445">
        <f t="shared" si="5"/>
        <v>0</v>
      </c>
    </row>
    <row r="26" spans="1:21" ht="15.75" x14ac:dyDescent="0.25">
      <c r="B26" s="177">
        <f t="shared" si="6"/>
        <v>132</v>
      </c>
      <c r="C26" s="73"/>
      <c r="D26" s="511">
        <f t="shared" si="2"/>
        <v>0</v>
      </c>
      <c r="E26" s="1082"/>
      <c r="F26" s="1084">
        <f t="shared" si="10"/>
        <v>0</v>
      </c>
      <c r="G26" s="321"/>
      <c r="H26" s="322"/>
      <c r="I26" s="456">
        <f t="shared" si="7"/>
        <v>2640</v>
      </c>
      <c r="J26" s="445">
        <f t="shared" si="3"/>
        <v>0</v>
      </c>
      <c r="M26" s="177">
        <f t="shared" si="8"/>
        <v>43</v>
      </c>
      <c r="N26" s="73"/>
      <c r="O26" s="69">
        <f t="shared" si="4"/>
        <v>0</v>
      </c>
      <c r="P26" s="237"/>
      <c r="Q26" s="103">
        <f t="shared" si="11"/>
        <v>0</v>
      </c>
      <c r="R26" s="70"/>
      <c r="S26" s="71"/>
      <c r="T26" s="456">
        <f t="shared" si="9"/>
        <v>860</v>
      </c>
      <c r="U26" s="445">
        <f t="shared" si="5"/>
        <v>0</v>
      </c>
    </row>
    <row r="27" spans="1:21" ht="15.75" x14ac:dyDescent="0.25">
      <c r="B27" s="177">
        <f t="shared" si="6"/>
        <v>132</v>
      </c>
      <c r="C27" s="73"/>
      <c r="D27" s="69">
        <f t="shared" si="2"/>
        <v>0</v>
      </c>
      <c r="E27" s="237"/>
      <c r="F27" s="103">
        <f t="shared" si="10"/>
        <v>0</v>
      </c>
      <c r="G27" s="70"/>
      <c r="H27" s="322"/>
      <c r="I27" s="456">
        <f t="shared" si="7"/>
        <v>2640</v>
      </c>
      <c r="J27" s="445">
        <f t="shared" si="3"/>
        <v>0</v>
      </c>
      <c r="M27" s="177">
        <f t="shared" si="8"/>
        <v>43</v>
      </c>
      <c r="N27" s="73"/>
      <c r="O27" s="69">
        <f t="shared" si="4"/>
        <v>0</v>
      </c>
      <c r="P27" s="237"/>
      <c r="Q27" s="103">
        <f t="shared" si="11"/>
        <v>0</v>
      </c>
      <c r="R27" s="70"/>
      <c r="S27" s="71"/>
      <c r="T27" s="456">
        <f t="shared" si="9"/>
        <v>860</v>
      </c>
      <c r="U27" s="445">
        <f t="shared" si="5"/>
        <v>0</v>
      </c>
    </row>
    <row r="28" spans="1:21" ht="15.75" x14ac:dyDescent="0.25">
      <c r="B28" s="177">
        <f t="shared" si="6"/>
        <v>132</v>
      </c>
      <c r="C28" s="73"/>
      <c r="D28" s="69">
        <f t="shared" si="2"/>
        <v>0</v>
      </c>
      <c r="E28" s="237"/>
      <c r="F28" s="103">
        <f t="shared" si="10"/>
        <v>0</v>
      </c>
      <c r="G28" s="70"/>
      <c r="H28" s="322"/>
      <c r="I28" s="456">
        <f t="shared" si="7"/>
        <v>2640</v>
      </c>
      <c r="J28" s="445">
        <f t="shared" si="3"/>
        <v>0</v>
      </c>
      <c r="M28" s="177">
        <f t="shared" si="8"/>
        <v>43</v>
      </c>
      <c r="N28" s="73"/>
      <c r="O28" s="69">
        <f t="shared" si="4"/>
        <v>0</v>
      </c>
      <c r="P28" s="237"/>
      <c r="Q28" s="103">
        <f t="shared" si="11"/>
        <v>0</v>
      </c>
      <c r="R28" s="70"/>
      <c r="S28" s="71"/>
      <c r="T28" s="456">
        <f t="shared" si="9"/>
        <v>860</v>
      </c>
      <c r="U28" s="445">
        <f t="shared" si="5"/>
        <v>0</v>
      </c>
    </row>
    <row r="29" spans="1:21" ht="15.75" x14ac:dyDescent="0.25">
      <c r="A29" s="47"/>
      <c r="B29" s="177">
        <f t="shared" si="6"/>
        <v>132</v>
      </c>
      <c r="C29" s="73"/>
      <c r="D29" s="69">
        <f t="shared" si="2"/>
        <v>0</v>
      </c>
      <c r="E29" s="237"/>
      <c r="F29" s="103">
        <f t="shared" si="10"/>
        <v>0</v>
      </c>
      <c r="G29" s="70"/>
      <c r="H29" s="322"/>
      <c r="I29" s="456">
        <f t="shared" si="7"/>
        <v>2640</v>
      </c>
      <c r="J29" s="445">
        <f t="shared" si="3"/>
        <v>0</v>
      </c>
      <c r="L29" s="47"/>
      <c r="M29" s="177">
        <f t="shared" si="8"/>
        <v>43</v>
      </c>
      <c r="N29" s="73"/>
      <c r="O29" s="69">
        <f t="shared" si="4"/>
        <v>0</v>
      </c>
      <c r="P29" s="237"/>
      <c r="Q29" s="103">
        <f t="shared" si="11"/>
        <v>0</v>
      </c>
      <c r="R29" s="70"/>
      <c r="S29" s="71"/>
      <c r="T29" s="456">
        <f t="shared" si="9"/>
        <v>860</v>
      </c>
      <c r="U29" s="445">
        <f t="shared" si="5"/>
        <v>0</v>
      </c>
    </row>
    <row r="30" spans="1:21" ht="15.75" x14ac:dyDescent="0.25">
      <c r="A30" s="47"/>
      <c r="B30" s="177">
        <f t="shared" si="6"/>
        <v>132</v>
      </c>
      <c r="C30" s="73"/>
      <c r="D30" s="69">
        <f t="shared" si="2"/>
        <v>0</v>
      </c>
      <c r="E30" s="237"/>
      <c r="F30" s="103">
        <f t="shared" si="10"/>
        <v>0</v>
      </c>
      <c r="G30" s="70"/>
      <c r="H30" s="322"/>
      <c r="I30" s="456">
        <f t="shared" si="7"/>
        <v>2640</v>
      </c>
      <c r="J30" s="445">
        <f t="shared" si="3"/>
        <v>0</v>
      </c>
      <c r="L30" s="47"/>
      <c r="M30" s="177">
        <f t="shared" si="8"/>
        <v>43</v>
      </c>
      <c r="N30" s="73"/>
      <c r="O30" s="69">
        <f t="shared" si="4"/>
        <v>0</v>
      </c>
      <c r="P30" s="237"/>
      <c r="Q30" s="103">
        <f t="shared" si="11"/>
        <v>0</v>
      </c>
      <c r="R30" s="70"/>
      <c r="S30" s="71"/>
      <c r="T30" s="456">
        <f t="shared" si="9"/>
        <v>860</v>
      </c>
      <c r="U30" s="445">
        <f t="shared" si="5"/>
        <v>0</v>
      </c>
    </row>
    <row r="31" spans="1:21" ht="15.75" x14ac:dyDescent="0.25">
      <c r="A31" s="47"/>
      <c r="B31" s="177">
        <f t="shared" si="6"/>
        <v>132</v>
      </c>
      <c r="C31" s="73"/>
      <c r="D31" s="69">
        <f t="shared" si="2"/>
        <v>0</v>
      </c>
      <c r="E31" s="237"/>
      <c r="F31" s="103">
        <f t="shared" si="10"/>
        <v>0</v>
      </c>
      <c r="G31" s="70"/>
      <c r="H31" s="322"/>
      <c r="I31" s="456">
        <f t="shared" si="7"/>
        <v>2640</v>
      </c>
      <c r="J31" s="445">
        <f t="shared" si="3"/>
        <v>0</v>
      </c>
      <c r="L31" s="47"/>
      <c r="M31" s="177">
        <f t="shared" si="8"/>
        <v>43</v>
      </c>
      <c r="N31" s="73"/>
      <c r="O31" s="69">
        <f t="shared" si="4"/>
        <v>0</v>
      </c>
      <c r="P31" s="237"/>
      <c r="Q31" s="103">
        <f t="shared" si="11"/>
        <v>0</v>
      </c>
      <c r="R31" s="70"/>
      <c r="S31" s="71"/>
      <c r="T31" s="456">
        <f t="shared" si="9"/>
        <v>860</v>
      </c>
      <c r="U31" s="445">
        <f t="shared" si="5"/>
        <v>0</v>
      </c>
    </row>
    <row r="32" spans="1:21" ht="15.75" x14ac:dyDescent="0.25">
      <c r="A32" s="47"/>
      <c r="B32" s="177">
        <f t="shared" si="6"/>
        <v>132</v>
      </c>
      <c r="C32" s="73"/>
      <c r="D32" s="69">
        <f t="shared" si="2"/>
        <v>0</v>
      </c>
      <c r="E32" s="237"/>
      <c r="F32" s="103">
        <f t="shared" si="10"/>
        <v>0</v>
      </c>
      <c r="G32" s="70"/>
      <c r="H32" s="322"/>
      <c r="I32" s="456">
        <f t="shared" si="7"/>
        <v>2640</v>
      </c>
      <c r="J32" s="445">
        <f t="shared" si="3"/>
        <v>0</v>
      </c>
      <c r="L32" s="47"/>
      <c r="M32" s="177">
        <f t="shared" si="8"/>
        <v>43</v>
      </c>
      <c r="N32" s="73"/>
      <c r="O32" s="69">
        <f t="shared" si="4"/>
        <v>0</v>
      </c>
      <c r="P32" s="237"/>
      <c r="Q32" s="103">
        <f t="shared" si="11"/>
        <v>0</v>
      </c>
      <c r="R32" s="70"/>
      <c r="S32" s="322"/>
      <c r="T32" s="456">
        <f t="shared" si="9"/>
        <v>860</v>
      </c>
      <c r="U32" s="445">
        <f t="shared" si="5"/>
        <v>0</v>
      </c>
    </row>
    <row r="33" spans="1:21" ht="15.75" x14ac:dyDescent="0.25">
      <c r="A33" s="47"/>
      <c r="B33" s="177">
        <f t="shared" si="6"/>
        <v>132</v>
      </c>
      <c r="C33" s="73"/>
      <c r="D33" s="69">
        <f t="shared" si="2"/>
        <v>0</v>
      </c>
      <c r="E33" s="237"/>
      <c r="F33" s="103">
        <f t="shared" si="10"/>
        <v>0</v>
      </c>
      <c r="G33" s="70"/>
      <c r="H33" s="322"/>
      <c r="I33" s="456">
        <f t="shared" si="7"/>
        <v>2640</v>
      </c>
      <c r="J33" s="445">
        <f t="shared" si="3"/>
        <v>0</v>
      </c>
      <c r="L33" s="47"/>
      <c r="M33" s="177">
        <f t="shared" si="8"/>
        <v>43</v>
      </c>
      <c r="N33" s="73"/>
      <c r="O33" s="69">
        <f t="shared" si="4"/>
        <v>0</v>
      </c>
      <c r="P33" s="237"/>
      <c r="Q33" s="103">
        <f t="shared" si="11"/>
        <v>0</v>
      </c>
      <c r="R33" s="70"/>
      <c r="S33" s="322"/>
      <c r="T33" s="456">
        <f t="shared" si="9"/>
        <v>860</v>
      </c>
      <c r="U33" s="445">
        <f t="shared" si="5"/>
        <v>0</v>
      </c>
    </row>
    <row r="34" spans="1:21" ht="15.75" x14ac:dyDescent="0.25">
      <c r="A34" s="47"/>
      <c r="B34" s="177">
        <f t="shared" si="6"/>
        <v>132</v>
      </c>
      <c r="C34" s="73"/>
      <c r="D34" s="69">
        <f t="shared" si="2"/>
        <v>0</v>
      </c>
      <c r="E34" s="237"/>
      <c r="F34" s="103">
        <f t="shared" si="10"/>
        <v>0</v>
      </c>
      <c r="G34" s="70"/>
      <c r="H34" s="322"/>
      <c r="I34" s="456">
        <f t="shared" si="7"/>
        <v>2640</v>
      </c>
      <c r="J34" s="445">
        <f t="shared" si="3"/>
        <v>0</v>
      </c>
      <c r="L34" s="47"/>
      <c r="M34" s="177">
        <f t="shared" si="8"/>
        <v>43</v>
      </c>
      <c r="N34" s="73"/>
      <c r="O34" s="69">
        <f t="shared" si="4"/>
        <v>0</v>
      </c>
      <c r="P34" s="237"/>
      <c r="Q34" s="103">
        <f t="shared" si="11"/>
        <v>0</v>
      </c>
      <c r="R34" s="70"/>
      <c r="S34" s="322"/>
      <c r="T34" s="456">
        <f t="shared" si="9"/>
        <v>860</v>
      </c>
      <c r="U34" s="445">
        <f t="shared" si="5"/>
        <v>0</v>
      </c>
    </row>
    <row r="35" spans="1:21" ht="15.75" x14ac:dyDescent="0.25">
      <c r="A35" s="47"/>
      <c r="B35" s="177">
        <f t="shared" si="6"/>
        <v>132</v>
      </c>
      <c r="C35" s="73"/>
      <c r="D35" s="69">
        <f t="shared" si="2"/>
        <v>0</v>
      </c>
      <c r="E35" s="237"/>
      <c r="F35" s="103">
        <f t="shared" si="10"/>
        <v>0</v>
      </c>
      <c r="G35" s="70"/>
      <c r="H35" s="322"/>
      <c r="I35" s="456">
        <f t="shared" si="7"/>
        <v>2640</v>
      </c>
      <c r="J35" s="445">
        <f t="shared" si="3"/>
        <v>0</v>
      </c>
      <c r="L35" s="47"/>
      <c r="M35" s="177">
        <f t="shared" si="8"/>
        <v>43</v>
      </c>
      <c r="N35" s="73"/>
      <c r="O35" s="69">
        <f t="shared" si="4"/>
        <v>0</v>
      </c>
      <c r="P35" s="237"/>
      <c r="Q35" s="103">
        <f t="shared" si="11"/>
        <v>0</v>
      </c>
      <c r="R35" s="70"/>
      <c r="S35" s="322"/>
      <c r="T35" s="456">
        <f t="shared" si="9"/>
        <v>860</v>
      </c>
      <c r="U35" s="445">
        <f t="shared" si="5"/>
        <v>0</v>
      </c>
    </row>
    <row r="36" spans="1:21" ht="15.75" x14ac:dyDescent="0.25">
      <c r="A36" s="47"/>
      <c r="B36" s="177">
        <f t="shared" si="6"/>
        <v>132</v>
      </c>
      <c r="C36" s="73"/>
      <c r="D36" s="69">
        <f t="shared" si="2"/>
        <v>0</v>
      </c>
      <c r="E36" s="237"/>
      <c r="F36" s="103">
        <f t="shared" si="10"/>
        <v>0</v>
      </c>
      <c r="G36" s="70"/>
      <c r="H36" s="71"/>
      <c r="I36" s="456">
        <f t="shared" si="7"/>
        <v>2640</v>
      </c>
      <c r="J36" s="445">
        <f t="shared" si="3"/>
        <v>0</v>
      </c>
      <c r="L36" s="47"/>
      <c r="M36" s="177">
        <f t="shared" si="8"/>
        <v>43</v>
      </c>
      <c r="N36" s="73"/>
      <c r="O36" s="69">
        <f t="shared" si="4"/>
        <v>0</v>
      </c>
      <c r="P36" s="237"/>
      <c r="Q36" s="103">
        <f t="shared" si="11"/>
        <v>0</v>
      </c>
      <c r="R36" s="70"/>
      <c r="S36" s="71"/>
      <c r="T36" s="456">
        <f t="shared" si="9"/>
        <v>860</v>
      </c>
      <c r="U36" s="445">
        <f t="shared" si="5"/>
        <v>0</v>
      </c>
    </row>
    <row r="37" spans="1:21" ht="15.75" x14ac:dyDescent="0.25">
      <c r="A37" s="47"/>
      <c r="B37" s="177">
        <f t="shared" si="6"/>
        <v>132</v>
      </c>
      <c r="C37" s="73"/>
      <c r="D37" s="69">
        <f t="shared" si="2"/>
        <v>0</v>
      </c>
      <c r="E37" s="237"/>
      <c r="F37" s="103">
        <f t="shared" si="10"/>
        <v>0</v>
      </c>
      <c r="G37" s="70"/>
      <c r="H37" s="71"/>
      <c r="I37" s="456">
        <f t="shared" si="7"/>
        <v>2640</v>
      </c>
      <c r="J37" s="445">
        <f t="shared" si="3"/>
        <v>0</v>
      </c>
      <c r="L37" s="47"/>
      <c r="M37" s="177">
        <f t="shared" si="8"/>
        <v>43</v>
      </c>
      <c r="N37" s="73"/>
      <c r="O37" s="69">
        <f t="shared" si="4"/>
        <v>0</v>
      </c>
      <c r="P37" s="237"/>
      <c r="Q37" s="103">
        <f t="shared" si="11"/>
        <v>0</v>
      </c>
      <c r="R37" s="70"/>
      <c r="S37" s="71"/>
      <c r="T37" s="456">
        <f t="shared" si="9"/>
        <v>860</v>
      </c>
      <c r="U37" s="445">
        <f t="shared" si="5"/>
        <v>0</v>
      </c>
    </row>
    <row r="38" spans="1:21" ht="15.75" x14ac:dyDescent="0.25">
      <c r="A38" s="47"/>
      <c r="B38" s="177">
        <f t="shared" si="6"/>
        <v>132</v>
      </c>
      <c r="C38" s="15"/>
      <c r="D38" s="69">
        <f t="shared" si="2"/>
        <v>0</v>
      </c>
      <c r="E38" s="237"/>
      <c r="F38" s="103">
        <f t="shared" si="10"/>
        <v>0</v>
      </c>
      <c r="G38" s="70"/>
      <c r="H38" s="71"/>
      <c r="I38" s="456">
        <f t="shared" si="7"/>
        <v>2640</v>
      </c>
      <c r="J38" s="445">
        <f t="shared" si="3"/>
        <v>0</v>
      </c>
      <c r="L38" s="47"/>
      <c r="M38" s="177">
        <f t="shared" si="8"/>
        <v>43</v>
      </c>
      <c r="N38" s="15"/>
      <c r="O38" s="69">
        <f t="shared" si="4"/>
        <v>0</v>
      </c>
      <c r="P38" s="237"/>
      <c r="Q38" s="103">
        <f t="shared" si="11"/>
        <v>0</v>
      </c>
      <c r="R38" s="70"/>
      <c r="S38" s="71"/>
      <c r="T38" s="456">
        <f t="shared" si="9"/>
        <v>860</v>
      </c>
      <c r="U38" s="445">
        <f t="shared" si="5"/>
        <v>0</v>
      </c>
    </row>
    <row r="39" spans="1:21" ht="15.75" thickBot="1" x14ac:dyDescent="0.3">
      <c r="A39" s="118"/>
      <c r="B39" s="177">
        <f t="shared" si="6"/>
        <v>132</v>
      </c>
      <c r="C39" s="37"/>
      <c r="D39" s="69">
        <f t="shared" si="2"/>
        <v>0</v>
      </c>
      <c r="E39" s="198"/>
      <c r="F39" s="199">
        <f t="shared" si="10"/>
        <v>0</v>
      </c>
      <c r="G39" s="136"/>
      <c r="H39" s="193"/>
      <c r="I39" s="442"/>
      <c r="J39" s="443">
        <f t="shared" si="3"/>
        <v>0</v>
      </c>
      <c r="L39" s="118"/>
      <c r="M39" s="177">
        <f t="shared" si="8"/>
        <v>43</v>
      </c>
      <c r="N39" s="37"/>
      <c r="O39" s="69">
        <f t="shared" si="4"/>
        <v>0</v>
      </c>
      <c r="P39" s="198"/>
      <c r="Q39" s="199">
        <f t="shared" si="11"/>
        <v>0</v>
      </c>
      <c r="R39" s="136"/>
      <c r="S39" s="193"/>
      <c r="T39" s="442"/>
      <c r="U39" s="443">
        <f t="shared" si="5"/>
        <v>0</v>
      </c>
    </row>
    <row r="40" spans="1:21" ht="15.75" thickTop="1" x14ac:dyDescent="0.25">
      <c r="A40" s="47">
        <f>SUM(A29:A39)</f>
        <v>0</v>
      </c>
      <c r="C40" s="73">
        <f>SUM(C8:C39)</f>
        <v>15</v>
      </c>
      <c r="D40" s="103">
        <f>SUM(D8:D39)</f>
        <v>300</v>
      </c>
      <c r="E40" s="75"/>
      <c r="F40" s="103">
        <f>SUM(F8:F39)</f>
        <v>300</v>
      </c>
      <c r="L40" s="47">
        <f>SUM(L29:L39)</f>
        <v>0</v>
      </c>
      <c r="N40" s="73">
        <f>SUM(N8:N39)</f>
        <v>0</v>
      </c>
      <c r="O40" s="103">
        <f>SUM(O8:O39)</f>
        <v>0</v>
      </c>
      <c r="P40" s="75"/>
      <c r="Q40" s="103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145" t="s">
        <v>21</v>
      </c>
      <c r="E42" s="1146"/>
      <c r="F42" s="138">
        <f>E4+E5-F40+E6</f>
        <v>2640</v>
      </c>
      <c r="M42" s="5"/>
      <c r="O42" s="1145" t="s">
        <v>21</v>
      </c>
      <c r="P42" s="1146"/>
      <c r="Q42" s="138">
        <f>P4+P5-Q40+P6</f>
        <v>860</v>
      </c>
    </row>
    <row r="43" spans="1:21" ht="15.75" thickBot="1" x14ac:dyDescent="0.3">
      <c r="A43" s="122"/>
      <c r="D43" s="255" t="s">
        <v>4</v>
      </c>
      <c r="E43" s="256"/>
      <c r="F43" s="49">
        <f>F4+F5-C40+F6</f>
        <v>132</v>
      </c>
      <c r="L43" s="122"/>
      <c r="O43" s="1036" t="s">
        <v>4</v>
      </c>
      <c r="P43" s="1037"/>
      <c r="Q43" s="49">
        <f>Q4+Q5-N40+Q6</f>
        <v>43</v>
      </c>
    </row>
    <row r="44" spans="1:21" x14ac:dyDescent="0.25">
      <c r="B44" s="5"/>
      <c r="M44" s="5"/>
    </row>
  </sheetData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59"/>
      <c r="B1" s="1159"/>
      <c r="C1" s="1159"/>
      <c r="D1" s="1159"/>
      <c r="E1" s="1159"/>
      <c r="F1" s="1159"/>
      <c r="G1" s="1159"/>
      <c r="H1" s="11">
        <v>1</v>
      </c>
    </row>
    <row r="2" spans="1:15" ht="16.5" thickBot="1" x14ac:dyDescent="0.3">
      <c r="K2" s="425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/>
      <c r="D4" s="131"/>
      <c r="E4" s="175"/>
      <c r="F4" s="134"/>
      <c r="G4" s="38"/>
    </row>
    <row r="5" spans="1:15" ht="18.75" customHeight="1" x14ac:dyDescent="0.25">
      <c r="A5" s="1163"/>
      <c r="B5" s="1178" t="s">
        <v>76</v>
      </c>
      <c r="C5" s="125"/>
      <c r="D5" s="131"/>
      <c r="E5" s="121"/>
      <c r="F5" s="73"/>
      <c r="G5" s="88">
        <f>F29</f>
        <v>0</v>
      </c>
      <c r="H5" s="7">
        <f>E5-G5+E4+E6</f>
        <v>0</v>
      </c>
    </row>
    <row r="6" spans="1:15" ht="16.5" thickBot="1" x14ac:dyDescent="0.3">
      <c r="A6" s="1163"/>
      <c r="B6" s="1179"/>
      <c r="C6" s="125"/>
      <c r="D6" s="131"/>
      <c r="E6" s="175"/>
      <c r="F6" s="134"/>
    </row>
    <row r="7" spans="1:15" ht="16.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757">
        <f>F4+F5+F6-C8</f>
        <v>0</v>
      </c>
      <c r="C8" s="702"/>
      <c r="D8" s="625">
        <v>0</v>
      </c>
      <c r="E8" s="638"/>
      <c r="F8" s="656">
        <f t="shared" ref="F8:F28" si="0">D8</f>
        <v>0</v>
      </c>
      <c r="G8" s="623"/>
      <c r="H8" s="624"/>
      <c r="I8" s="1085">
        <f>E5+E6-F8+E4</f>
        <v>0</v>
      </c>
      <c r="J8" s="1086">
        <f>H8*F8</f>
        <v>0</v>
      </c>
    </row>
    <row r="9" spans="1:15" x14ac:dyDescent="0.25">
      <c r="B9" s="757">
        <f>B8-C9</f>
        <v>0</v>
      </c>
      <c r="C9" s="702"/>
      <c r="D9" s="625">
        <v>0</v>
      </c>
      <c r="E9" s="638"/>
      <c r="F9" s="656">
        <f t="shared" si="0"/>
        <v>0</v>
      </c>
      <c r="G9" s="623"/>
      <c r="H9" s="624"/>
      <c r="I9" s="1085">
        <f>I8-F9</f>
        <v>0</v>
      </c>
      <c r="J9" s="1086">
        <f t="shared" ref="J9:J28" si="1">H9*F9</f>
        <v>0</v>
      </c>
    </row>
    <row r="10" spans="1:15" x14ac:dyDescent="0.25">
      <c r="B10" s="757">
        <f t="shared" ref="B10:B27" si="2">B9-C10</f>
        <v>0</v>
      </c>
      <c r="C10" s="702"/>
      <c r="D10" s="625">
        <v>0</v>
      </c>
      <c r="E10" s="638"/>
      <c r="F10" s="656">
        <f t="shared" si="0"/>
        <v>0</v>
      </c>
      <c r="G10" s="623"/>
      <c r="H10" s="624"/>
      <c r="I10" s="1088">
        <f t="shared" ref="I10:I27" si="3">I9-F10</f>
        <v>0</v>
      </c>
      <c r="J10" s="1086">
        <f t="shared" si="1"/>
        <v>0</v>
      </c>
    </row>
    <row r="11" spans="1:15" x14ac:dyDescent="0.25">
      <c r="A11" s="55" t="s">
        <v>33</v>
      </c>
      <c r="B11" s="757">
        <f t="shared" si="2"/>
        <v>0</v>
      </c>
      <c r="C11" s="702"/>
      <c r="D11" s="625">
        <v>0</v>
      </c>
      <c r="E11" s="638"/>
      <c r="F11" s="656">
        <f t="shared" si="0"/>
        <v>0</v>
      </c>
      <c r="G11" s="623"/>
      <c r="H11" s="624"/>
      <c r="I11" s="1088">
        <f t="shared" si="3"/>
        <v>0</v>
      </c>
      <c r="J11" s="1086">
        <f t="shared" si="1"/>
        <v>0</v>
      </c>
    </row>
    <row r="12" spans="1:15" x14ac:dyDescent="0.25">
      <c r="B12" s="757">
        <f t="shared" si="2"/>
        <v>0</v>
      </c>
      <c r="C12" s="702"/>
      <c r="D12" s="625">
        <v>0</v>
      </c>
      <c r="E12" s="638"/>
      <c r="F12" s="656">
        <f t="shared" si="0"/>
        <v>0</v>
      </c>
      <c r="G12" s="623"/>
      <c r="H12" s="624"/>
      <c r="I12" s="1088">
        <f t="shared" si="3"/>
        <v>0</v>
      </c>
      <c r="J12" s="1086">
        <f t="shared" si="1"/>
        <v>0</v>
      </c>
    </row>
    <row r="13" spans="1:15" x14ac:dyDescent="0.25">
      <c r="A13" s="19"/>
      <c r="B13" s="757">
        <f t="shared" si="2"/>
        <v>0</v>
      </c>
      <c r="C13" s="702"/>
      <c r="D13" s="625">
        <v>0</v>
      </c>
      <c r="E13" s="638"/>
      <c r="F13" s="656">
        <f t="shared" si="0"/>
        <v>0</v>
      </c>
      <c r="G13" s="623"/>
      <c r="H13" s="624"/>
      <c r="I13" s="1087">
        <f t="shared" si="3"/>
        <v>0</v>
      </c>
      <c r="J13" s="1086">
        <f t="shared" si="1"/>
        <v>0</v>
      </c>
    </row>
    <row r="14" spans="1:15" x14ac:dyDescent="0.25">
      <c r="A14" s="19"/>
      <c r="B14" s="757">
        <f t="shared" si="2"/>
        <v>0</v>
      </c>
      <c r="C14" s="702"/>
      <c r="D14" s="625">
        <v>0</v>
      </c>
      <c r="E14" s="638"/>
      <c r="F14" s="656">
        <f t="shared" si="0"/>
        <v>0</v>
      </c>
      <c r="G14" s="623"/>
      <c r="H14" s="624"/>
      <c r="I14" s="1087">
        <f t="shared" si="3"/>
        <v>0</v>
      </c>
      <c r="J14" s="1086">
        <f t="shared" si="1"/>
        <v>0</v>
      </c>
    </row>
    <row r="15" spans="1:15" x14ac:dyDescent="0.25">
      <c r="A15" s="19"/>
      <c r="B15" s="757">
        <f t="shared" si="2"/>
        <v>0</v>
      </c>
      <c r="C15" s="702"/>
      <c r="D15" s="625">
        <v>0</v>
      </c>
      <c r="E15" s="638"/>
      <c r="F15" s="656">
        <f t="shared" si="0"/>
        <v>0</v>
      </c>
      <c r="G15" s="623"/>
      <c r="H15" s="624"/>
      <c r="I15" s="1087">
        <f t="shared" si="3"/>
        <v>0</v>
      </c>
      <c r="J15" s="1086">
        <f t="shared" si="1"/>
        <v>0</v>
      </c>
    </row>
    <row r="16" spans="1:15" x14ac:dyDescent="0.25">
      <c r="A16" s="19"/>
      <c r="B16" s="757">
        <f t="shared" si="2"/>
        <v>0</v>
      </c>
      <c r="C16" s="702"/>
      <c r="D16" s="625">
        <v>0</v>
      </c>
      <c r="E16" s="638"/>
      <c r="F16" s="656">
        <f t="shared" si="0"/>
        <v>0</v>
      </c>
      <c r="G16" s="623"/>
      <c r="H16" s="624"/>
      <c r="I16" s="1087">
        <f t="shared" si="3"/>
        <v>0</v>
      </c>
      <c r="J16" s="1086">
        <f t="shared" si="1"/>
        <v>0</v>
      </c>
    </row>
    <row r="17" spans="1:10" x14ac:dyDescent="0.25">
      <c r="A17" s="19"/>
      <c r="B17" s="757">
        <f t="shared" si="2"/>
        <v>0</v>
      </c>
      <c r="C17" s="702"/>
      <c r="D17" s="625">
        <v>0</v>
      </c>
      <c r="E17" s="638"/>
      <c r="F17" s="656">
        <f t="shared" si="0"/>
        <v>0</v>
      </c>
      <c r="G17" s="623"/>
      <c r="H17" s="624"/>
      <c r="I17" s="1087">
        <f t="shared" si="3"/>
        <v>0</v>
      </c>
      <c r="J17" s="1086">
        <f t="shared" si="1"/>
        <v>0</v>
      </c>
    </row>
    <row r="18" spans="1:10" x14ac:dyDescent="0.25">
      <c r="A18" s="19"/>
      <c r="B18" s="757">
        <f t="shared" si="2"/>
        <v>0</v>
      </c>
      <c r="C18" s="702"/>
      <c r="D18" s="625">
        <v>0</v>
      </c>
      <c r="E18" s="638"/>
      <c r="F18" s="656">
        <f t="shared" si="0"/>
        <v>0</v>
      </c>
      <c r="G18" s="623"/>
      <c r="H18" s="624"/>
      <c r="I18" s="1087">
        <f t="shared" si="3"/>
        <v>0</v>
      </c>
      <c r="J18" s="1086">
        <f t="shared" si="1"/>
        <v>0</v>
      </c>
    </row>
    <row r="19" spans="1:10" x14ac:dyDescent="0.25">
      <c r="A19" s="19"/>
      <c r="B19" s="757">
        <f t="shared" si="2"/>
        <v>0</v>
      </c>
      <c r="C19" s="702"/>
      <c r="D19" s="625">
        <v>0</v>
      </c>
      <c r="E19" s="638"/>
      <c r="F19" s="656">
        <f t="shared" si="0"/>
        <v>0</v>
      </c>
      <c r="G19" s="623"/>
      <c r="H19" s="624"/>
      <c r="I19" s="1087">
        <f t="shared" si="3"/>
        <v>0</v>
      </c>
      <c r="J19" s="1086">
        <f t="shared" si="1"/>
        <v>0</v>
      </c>
    </row>
    <row r="20" spans="1:10" x14ac:dyDescent="0.25">
      <c r="A20" s="19"/>
      <c r="B20" s="757">
        <f t="shared" si="2"/>
        <v>0</v>
      </c>
      <c r="C20" s="702"/>
      <c r="D20" s="625">
        <v>0</v>
      </c>
      <c r="E20" s="638"/>
      <c r="F20" s="656">
        <f t="shared" si="0"/>
        <v>0</v>
      </c>
      <c r="G20" s="623"/>
      <c r="H20" s="624"/>
      <c r="I20" s="1087">
        <f t="shared" si="3"/>
        <v>0</v>
      </c>
      <c r="J20" s="1086">
        <f t="shared" si="1"/>
        <v>0</v>
      </c>
    </row>
    <row r="21" spans="1:10" x14ac:dyDescent="0.25">
      <c r="A21" s="19"/>
      <c r="B21" s="757">
        <f t="shared" si="2"/>
        <v>0</v>
      </c>
      <c r="C21" s="702"/>
      <c r="D21" s="625">
        <v>0</v>
      </c>
      <c r="E21" s="638"/>
      <c r="F21" s="656">
        <f t="shared" si="0"/>
        <v>0</v>
      </c>
      <c r="G21" s="623"/>
      <c r="H21" s="624"/>
      <c r="I21" s="1087">
        <f t="shared" si="3"/>
        <v>0</v>
      </c>
      <c r="J21" s="1086">
        <f t="shared" si="1"/>
        <v>0</v>
      </c>
    </row>
    <row r="22" spans="1:10" x14ac:dyDescent="0.25">
      <c r="A22" s="19"/>
      <c r="B22" s="757">
        <f t="shared" si="2"/>
        <v>0</v>
      </c>
      <c r="C22" s="702"/>
      <c r="D22" s="625">
        <v>0</v>
      </c>
      <c r="E22" s="638"/>
      <c r="F22" s="656">
        <f t="shared" si="0"/>
        <v>0</v>
      </c>
      <c r="G22" s="623"/>
      <c r="H22" s="624"/>
      <c r="I22" s="1087">
        <f t="shared" si="3"/>
        <v>0</v>
      </c>
      <c r="J22" s="1086">
        <f t="shared" si="1"/>
        <v>0</v>
      </c>
    </row>
    <row r="23" spans="1:10" x14ac:dyDescent="0.25">
      <c r="A23" s="19"/>
      <c r="B23" s="757">
        <f t="shared" si="2"/>
        <v>0</v>
      </c>
      <c r="C23" s="702"/>
      <c r="D23" s="625">
        <v>0</v>
      </c>
      <c r="E23" s="638"/>
      <c r="F23" s="656">
        <f t="shared" si="0"/>
        <v>0</v>
      </c>
      <c r="G23" s="623"/>
      <c r="H23" s="624"/>
      <c r="I23" s="1087">
        <f t="shared" si="3"/>
        <v>0</v>
      </c>
      <c r="J23" s="1086">
        <f t="shared" si="1"/>
        <v>0</v>
      </c>
    </row>
    <row r="24" spans="1:10" x14ac:dyDescent="0.25">
      <c r="A24" s="19"/>
      <c r="B24" s="757">
        <f t="shared" si="2"/>
        <v>0</v>
      </c>
      <c r="C24" s="702"/>
      <c r="D24" s="625">
        <v>0</v>
      </c>
      <c r="E24" s="638"/>
      <c r="F24" s="656">
        <f t="shared" si="0"/>
        <v>0</v>
      </c>
      <c r="G24" s="623"/>
      <c r="H24" s="624"/>
      <c r="I24" s="1087">
        <f t="shared" si="3"/>
        <v>0</v>
      </c>
      <c r="J24" s="1086">
        <f t="shared" si="1"/>
        <v>0</v>
      </c>
    </row>
    <row r="25" spans="1:10" x14ac:dyDescent="0.25">
      <c r="A25" s="19"/>
      <c r="B25" s="757">
        <f t="shared" si="2"/>
        <v>0</v>
      </c>
      <c r="C25" s="702"/>
      <c r="D25" s="625">
        <v>0</v>
      </c>
      <c r="E25" s="638"/>
      <c r="F25" s="656">
        <f t="shared" si="0"/>
        <v>0</v>
      </c>
      <c r="G25" s="623"/>
      <c r="H25" s="624"/>
      <c r="I25" s="1087">
        <f t="shared" si="3"/>
        <v>0</v>
      </c>
      <c r="J25" s="1086">
        <f t="shared" si="1"/>
        <v>0</v>
      </c>
    </row>
    <row r="26" spans="1:10" x14ac:dyDescent="0.25">
      <c r="A26" s="19"/>
      <c r="B26" s="757">
        <f t="shared" si="2"/>
        <v>0</v>
      </c>
      <c r="C26" s="702"/>
      <c r="D26" s="625">
        <v>0</v>
      </c>
      <c r="E26" s="638"/>
      <c r="F26" s="656">
        <f t="shared" si="0"/>
        <v>0</v>
      </c>
      <c r="G26" s="623"/>
      <c r="H26" s="624"/>
      <c r="I26" s="1087">
        <f t="shared" si="3"/>
        <v>0</v>
      </c>
      <c r="J26" s="1086">
        <f t="shared" si="1"/>
        <v>0</v>
      </c>
    </row>
    <row r="27" spans="1:10" x14ac:dyDescent="0.25">
      <c r="B27" s="757">
        <f t="shared" si="2"/>
        <v>0</v>
      </c>
      <c r="C27" s="702"/>
      <c r="D27" s="625">
        <v>0</v>
      </c>
      <c r="E27" s="638"/>
      <c r="F27" s="656">
        <f t="shared" si="0"/>
        <v>0</v>
      </c>
      <c r="G27" s="623"/>
      <c r="H27" s="624"/>
      <c r="I27" s="1087">
        <f t="shared" si="3"/>
        <v>0</v>
      </c>
      <c r="J27" s="1086">
        <f t="shared" si="1"/>
        <v>0</v>
      </c>
    </row>
    <row r="28" spans="1:10" ht="15.75" thickBot="1" x14ac:dyDescent="0.3">
      <c r="A28" s="118"/>
      <c r="B28" s="178"/>
      <c r="C28" s="37"/>
      <c r="D28" s="69">
        <v>0</v>
      </c>
      <c r="E28" s="239"/>
      <c r="F28" s="199">
        <f t="shared" si="0"/>
        <v>0</v>
      </c>
      <c r="G28" s="136"/>
      <c r="H28" s="193"/>
      <c r="I28" s="440"/>
      <c r="J28" s="44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79"/>
      <c r="D31" s="1145" t="s">
        <v>21</v>
      </c>
      <c r="E31" s="1146"/>
      <c r="F31" s="138">
        <f>E4+E5-F29+E6</f>
        <v>0</v>
      </c>
    </row>
    <row r="32" spans="1:10" ht="15.7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59"/>
      <c r="B1" s="1159"/>
      <c r="C1" s="1159"/>
      <c r="D1" s="1159"/>
      <c r="E1" s="1159"/>
      <c r="F1" s="1159"/>
      <c r="G1" s="1159"/>
      <c r="H1" s="11">
        <v>1</v>
      </c>
    </row>
    <row r="2" spans="1:15" ht="16.5" thickBot="1" x14ac:dyDescent="0.3">
      <c r="K2" s="425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80" t="s">
        <v>82</v>
      </c>
      <c r="C4" s="125"/>
      <c r="D4" s="131"/>
      <c r="E4" s="175"/>
      <c r="F4" s="134"/>
      <c r="G4" s="38"/>
    </row>
    <row r="5" spans="1:15" ht="15.75" x14ac:dyDescent="0.25">
      <c r="A5" s="1163"/>
      <c r="B5" s="1178"/>
      <c r="C5" s="125"/>
      <c r="D5" s="131"/>
      <c r="E5" s="175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163"/>
      <c r="B6" s="174"/>
      <c r="C6" s="125"/>
      <c r="D6" s="131"/>
      <c r="E6" s="121"/>
      <c r="F6" s="73"/>
    </row>
    <row r="7" spans="1:15" ht="16.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7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7">
        <f>E5+E6-F8+E4</f>
        <v>0</v>
      </c>
      <c r="J8" s="438">
        <f>H8*F8</f>
        <v>0</v>
      </c>
    </row>
    <row r="9" spans="1:15" x14ac:dyDescent="0.25">
      <c r="B9" s="177"/>
      <c r="C9" s="15"/>
      <c r="D9" s="69">
        <v>0</v>
      </c>
      <c r="E9" s="131"/>
      <c r="F9" s="103">
        <f t="shared" si="0"/>
        <v>0</v>
      </c>
      <c r="G9" s="70"/>
      <c r="H9" s="71"/>
      <c r="I9" s="437">
        <f>I8-F9</f>
        <v>0</v>
      </c>
      <c r="J9" s="438">
        <f t="shared" ref="J9:J28" si="1">H9*F9</f>
        <v>0</v>
      </c>
    </row>
    <row r="10" spans="1:15" x14ac:dyDescent="0.25">
      <c r="B10" s="177"/>
      <c r="C10" s="15"/>
      <c r="D10" s="69">
        <v>0</v>
      </c>
      <c r="E10" s="131"/>
      <c r="F10" s="103">
        <f t="shared" si="0"/>
        <v>0</v>
      </c>
      <c r="G10" s="70"/>
      <c r="H10" s="71"/>
      <c r="I10" s="437">
        <f t="shared" ref="I10:I27" si="2">I9-F10</f>
        <v>0</v>
      </c>
      <c r="J10" s="438">
        <f t="shared" si="1"/>
        <v>0</v>
      </c>
    </row>
    <row r="11" spans="1:15" x14ac:dyDescent="0.25">
      <c r="A11" s="55" t="s">
        <v>33</v>
      </c>
      <c r="B11" s="177"/>
      <c r="C11" s="15"/>
      <c r="D11" s="69">
        <v>0</v>
      </c>
      <c r="E11" s="131"/>
      <c r="F11" s="103">
        <f t="shared" si="0"/>
        <v>0</v>
      </c>
      <c r="G11" s="70"/>
      <c r="H11" s="71"/>
      <c r="I11" s="437">
        <f t="shared" si="2"/>
        <v>0</v>
      </c>
      <c r="J11" s="438">
        <f t="shared" si="1"/>
        <v>0</v>
      </c>
    </row>
    <row r="12" spans="1:15" x14ac:dyDescent="0.25">
      <c r="B12" s="177"/>
      <c r="C12" s="15"/>
      <c r="D12" s="69">
        <v>0</v>
      </c>
      <c r="E12" s="131"/>
      <c r="F12" s="103">
        <f t="shared" si="0"/>
        <v>0</v>
      </c>
      <c r="G12" s="70"/>
      <c r="H12" s="71"/>
      <c r="I12" s="437">
        <f t="shared" si="2"/>
        <v>0</v>
      </c>
      <c r="J12" s="438">
        <f t="shared" si="1"/>
        <v>0</v>
      </c>
    </row>
    <row r="13" spans="1:15" x14ac:dyDescent="0.25">
      <c r="A13" s="19"/>
      <c r="B13" s="177"/>
      <c r="C13" s="15"/>
      <c r="D13" s="69">
        <v>0</v>
      </c>
      <c r="E13" s="131"/>
      <c r="F13" s="103">
        <f t="shared" si="0"/>
        <v>0</v>
      </c>
      <c r="G13" s="70"/>
      <c r="H13" s="71"/>
      <c r="I13" s="439">
        <f t="shared" si="2"/>
        <v>0</v>
      </c>
      <c r="J13" s="438">
        <f t="shared" si="1"/>
        <v>0</v>
      </c>
    </row>
    <row r="14" spans="1:15" x14ac:dyDescent="0.25">
      <c r="A14" s="19"/>
      <c r="B14" s="177"/>
      <c r="C14" s="15"/>
      <c r="D14" s="69">
        <v>0</v>
      </c>
      <c r="E14" s="131"/>
      <c r="F14" s="103">
        <f t="shared" si="0"/>
        <v>0</v>
      </c>
      <c r="G14" s="70"/>
      <c r="H14" s="71"/>
      <c r="I14" s="439">
        <f t="shared" si="2"/>
        <v>0</v>
      </c>
      <c r="J14" s="438">
        <f t="shared" si="1"/>
        <v>0</v>
      </c>
    </row>
    <row r="15" spans="1:15" x14ac:dyDescent="0.25">
      <c r="A15" s="19"/>
      <c r="B15" s="177"/>
      <c r="C15" s="15"/>
      <c r="D15" s="69">
        <v>0</v>
      </c>
      <c r="E15" s="131"/>
      <c r="F15" s="103">
        <f t="shared" si="0"/>
        <v>0</v>
      </c>
      <c r="G15" s="70"/>
      <c r="H15" s="71"/>
      <c r="I15" s="439">
        <f t="shared" si="2"/>
        <v>0</v>
      </c>
      <c r="J15" s="438">
        <f t="shared" si="1"/>
        <v>0</v>
      </c>
    </row>
    <row r="16" spans="1:15" x14ac:dyDescent="0.25">
      <c r="A16" s="19"/>
      <c r="B16" s="177"/>
      <c r="C16" s="15"/>
      <c r="D16" s="69">
        <v>0</v>
      </c>
      <c r="E16" s="131"/>
      <c r="F16" s="103">
        <f t="shared" si="0"/>
        <v>0</v>
      </c>
      <c r="G16" s="70"/>
      <c r="H16" s="71"/>
      <c r="I16" s="439">
        <f t="shared" si="2"/>
        <v>0</v>
      </c>
      <c r="J16" s="438">
        <f t="shared" si="1"/>
        <v>0</v>
      </c>
    </row>
    <row r="17" spans="1:10" x14ac:dyDescent="0.25">
      <c r="A17" s="19"/>
      <c r="B17" s="177"/>
      <c r="C17" s="15"/>
      <c r="D17" s="69">
        <v>0</v>
      </c>
      <c r="E17" s="131"/>
      <c r="F17" s="103">
        <f t="shared" si="0"/>
        <v>0</v>
      </c>
      <c r="G17" s="70"/>
      <c r="H17" s="71"/>
      <c r="I17" s="439">
        <f t="shared" si="2"/>
        <v>0</v>
      </c>
      <c r="J17" s="438">
        <f t="shared" si="1"/>
        <v>0</v>
      </c>
    </row>
    <row r="18" spans="1:10" x14ac:dyDescent="0.25">
      <c r="A18" s="19"/>
      <c r="B18" s="177"/>
      <c r="C18" s="15"/>
      <c r="D18" s="69">
        <v>0</v>
      </c>
      <c r="E18" s="131"/>
      <c r="F18" s="103">
        <f t="shared" si="0"/>
        <v>0</v>
      </c>
      <c r="G18" s="70"/>
      <c r="H18" s="71"/>
      <c r="I18" s="439">
        <f t="shared" si="2"/>
        <v>0</v>
      </c>
      <c r="J18" s="438">
        <f t="shared" si="1"/>
        <v>0</v>
      </c>
    </row>
    <row r="19" spans="1:10" x14ac:dyDescent="0.25">
      <c r="A19" s="19"/>
      <c r="B19" s="177"/>
      <c r="C19" s="15"/>
      <c r="D19" s="69">
        <v>0</v>
      </c>
      <c r="E19" s="131"/>
      <c r="F19" s="103">
        <f t="shared" si="0"/>
        <v>0</v>
      </c>
      <c r="G19" s="70"/>
      <c r="H19" s="71"/>
      <c r="I19" s="439">
        <f t="shared" si="2"/>
        <v>0</v>
      </c>
      <c r="J19" s="438">
        <f t="shared" si="1"/>
        <v>0</v>
      </c>
    </row>
    <row r="20" spans="1:10" x14ac:dyDescent="0.25">
      <c r="A20" s="19"/>
      <c r="B20" s="177"/>
      <c r="C20" s="15"/>
      <c r="D20" s="69">
        <v>0</v>
      </c>
      <c r="E20" s="131"/>
      <c r="F20" s="103">
        <f t="shared" si="0"/>
        <v>0</v>
      </c>
      <c r="G20" s="70"/>
      <c r="H20" s="71"/>
      <c r="I20" s="439">
        <f t="shared" si="2"/>
        <v>0</v>
      </c>
      <c r="J20" s="438">
        <f t="shared" si="1"/>
        <v>0</v>
      </c>
    </row>
    <row r="21" spans="1:10" x14ac:dyDescent="0.25">
      <c r="A21" s="19"/>
      <c r="B21" s="177"/>
      <c r="C21" s="15"/>
      <c r="D21" s="69">
        <v>0</v>
      </c>
      <c r="E21" s="131"/>
      <c r="F21" s="103">
        <f t="shared" si="0"/>
        <v>0</v>
      </c>
      <c r="G21" s="70"/>
      <c r="H21" s="71"/>
      <c r="I21" s="439">
        <f t="shared" si="2"/>
        <v>0</v>
      </c>
      <c r="J21" s="438">
        <f t="shared" si="1"/>
        <v>0</v>
      </c>
    </row>
    <row r="22" spans="1:10" x14ac:dyDescent="0.25">
      <c r="A22" s="19"/>
      <c r="B22" s="177"/>
      <c r="C22" s="15"/>
      <c r="D22" s="69">
        <v>0</v>
      </c>
      <c r="E22" s="131"/>
      <c r="F22" s="103">
        <f t="shared" si="0"/>
        <v>0</v>
      </c>
      <c r="G22" s="70"/>
      <c r="H22" s="71"/>
      <c r="I22" s="439">
        <f t="shared" si="2"/>
        <v>0</v>
      </c>
      <c r="J22" s="438">
        <f t="shared" si="1"/>
        <v>0</v>
      </c>
    </row>
    <row r="23" spans="1:10" x14ac:dyDescent="0.25">
      <c r="A23" s="19"/>
      <c r="B23" s="177"/>
      <c r="C23" s="15"/>
      <c r="D23" s="69">
        <v>0</v>
      </c>
      <c r="E23" s="131"/>
      <c r="F23" s="103">
        <f t="shared" si="0"/>
        <v>0</v>
      </c>
      <c r="G23" s="70"/>
      <c r="H23" s="71"/>
      <c r="I23" s="439">
        <f t="shared" si="2"/>
        <v>0</v>
      </c>
      <c r="J23" s="438">
        <f t="shared" si="1"/>
        <v>0</v>
      </c>
    </row>
    <row r="24" spans="1:10" x14ac:dyDescent="0.25">
      <c r="A24" s="19"/>
      <c r="B24" s="177"/>
      <c r="C24" s="15"/>
      <c r="D24" s="69">
        <v>0</v>
      </c>
      <c r="E24" s="131"/>
      <c r="F24" s="103">
        <f t="shared" si="0"/>
        <v>0</v>
      </c>
      <c r="G24" s="70"/>
      <c r="H24" s="71"/>
      <c r="I24" s="439">
        <f t="shared" si="2"/>
        <v>0</v>
      </c>
      <c r="J24" s="438">
        <f t="shared" si="1"/>
        <v>0</v>
      </c>
    </row>
    <row r="25" spans="1:10" x14ac:dyDescent="0.25">
      <c r="A25" s="19"/>
      <c r="B25" s="177"/>
      <c r="C25" s="15"/>
      <c r="D25" s="69">
        <v>0</v>
      </c>
      <c r="E25" s="131"/>
      <c r="F25" s="103">
        <f t="shared" si="0"/>
        <v>0</v>
      </c>
      <c r="G25" s="70"/>
      <c r="H25" s="71"/>
      <c r="I25" s="439">
        <f t="shared" si="2"/>
        <v>0</v>
      </c>
      <c r="J25" s="438">
        <f t="shared" si="1"/>
        <v>0</v>
      </c>
    </row>
    <row r="26" spans="1:10" x14ac:dyDescent="0.25">
      <c r="A26" s="19"/>
      <c r="B26" s="177"/>
      <c r="C26" s="15"/>
      <c r="D26" s="69">
        <v>0</v>
      </c>
      <c r="E26" s="131"/>
      <c r="F26" s="103">
        <f t="shared" si="0"/>
        <v>0</v>
      </c>
      <c r="G26" s="70"/>
      <c r="H26" s="71"/>
      <c r="I26" s="439">
        <f t="shared" si="2"/>
        <v>0</v>
      </c>
      <c r="J26" s="438">
        <f t="shared" si="1"/>
        <v>0</v>
      </c>
    </row>
    <row r="27" spans="1:10" x14ac:dyDescent="0.25">
      <c r="B27" s="177"/>
      <c r="C27" s="15"/>
      <c r="D27" s="69">
        <v>0</v>
      </c>
      <c r="E27" s="131"/>
      <c r="F27" s="103">
        <f t="shared" si="0"/>
        <v>0</v>
      </c>
      <c r="G27" s="70"/>
      <c r="H27" s="71"/>
      <c r="I27" s="437">
        <f t="shared" si="2"/>
        <v>0</v>
      </c>
      <c r="J27" s="438">
        <f t="shared" si="1"/>
        <v>0</v>
      </c>
    </row>
    <row r="28" spans="1:10" ht="15.75" thickBot="1" x14ac:dyDescent="0.3">
      <c r="A28" s="118"/>
      <c r="B28" s="178"/>
      <c r="C28" s="37"/>
      <c r="D28" s="69">
        <v>0</v>
      </c>
      <c r="E28" s="239"/>
      <c r="F28" s="199">
        <f t="shared" si="0"/>
        <v>0</v>
      </c>
      <c r="G28" s="136"/>
      <c r="H28" s="193"/>
      <c r="I28" s="440"/>
      <c r="J28" s="44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79"/>
      <c r="D31" s="1145" t="s">
        <v>21</v>
      </c>
      <c r="E31" s="1146"/>
      <c r="F31" s="138">
        <f>E4+E5-F29+E6</f>
        <v>0</v>
      </c>
    </row>
    <row r="32" spans="1:10" ht="15.7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5"/>
    <col min="10" max="10" width="17.5703125" customWidth="1"/>
  </cols>
  <sheetData>
    <row r="1" spans="1:11" ht="40.5" x14ac:dyDescent="0.55000000000000004">
      <c r="A1" s="1159"/>
      <c r="B1" s="1159"/>
      <c r="C1" s="1159"/>
      <c r="D1" s="1159"/>
      <c r="E1" s="1159"/>
      <c r="F1" s="1159"/>
      <c r="G1" s="1159"/>
      <c r="H1" s="11">
        <v>1</v>
      </c>
    </row>
    <row r="2" spans="1:11" ht="16.5" thickBot="1" x14ac:dyDescent="0.3">
      <c r="K2" s="425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5"/>
      <c r="F4" s="134"/>
      <c r="G4" s="38"/>
    </row>
    <row r="5" spans="1:11" ht="18.75" x14ac:dyDescent="0.3">
      <c r="A5" s="75"/>
      <c r="B5" s="354" t="s">
        <v>56</v>
      </c>
      <c r="C5" s="125"/>
      <c r="D5" s="131"/>
      <c r="E5" s="175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4"/>
      <c r="C6" s="125"/>
      <c r="D6" s="131"/>
      <c r="E6" s="121"/>
      <c r="F6" s="73"/>
    </row>
    <row r="7" spans="1:11" ht="17.2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3"/>
      <c r="J7" s="24"/>
    </row>
    <row r="8" spans="1:11" ht="16.5" thickTop="1" x14ac:dyDescent="0.25">
      <c r="A8" s="55" t="s">
        <v>32</v>
      </c>
      <c r="B8" s="177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4">
        <f>E5+E6-F8+E4</f>
        <v>0</v>
      </c>
      <c r="J8" s="438">
        <f>H8*F8</f>
        <v>0</v>
      </c>
    </row>
    <row r="9" spans="1:11" x14ac:dyDescent="0.25">
      <c r="B9" s="177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4">
        <f>I8-F9</f>
        <v>0</v>
      </c>
      <c r="J9" s="438">
        <f t="shared" ref="J9:J28" si="1">H9*F9</f>
        <v>0</v>
      </c>
    </row>
    <row r="10" spans="1:11" x14ac:dyDescent="0.25">
      <c r="B10" s="177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4">
        <f t="shared" ref="I10:I27" si="4">I9-F10</f>
        <v>0</v>
      </c>
      <c r="J10" s="438">
        <f t="shared" si="1"/>
        <v>0</v>
      </c>
    </row>
    <row r="11" spans="1:11" x14ac:dyDescent="0.25">
      <c r="A11" s="55" t="s">
        <v>33</v>
      </c>
      <c r="B11" s="177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4">
        <f t="shared" si="4"/>
        <v>0</v>
      </c>
      <c r="J11" s="438">
        <f t="shared" si="1"/>
        <v>0</v>
      </c>
    </row>
    <row r="12" spans="1:11" x14ac:dyDescent="0.25">
      <c r="B12" s="177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4">
        <f t="shared" si="4"/>
        <v>0</v>
      </c>
      <c r="J12" s="438">
        <f t="shared" si="1"/>
        <v>0</v>
      </c>
    </row>
    <row r="13" spans="1:11" x14ac:dyDescent="0.25">
      <c r="A13" s="19"/>
      <c r="B13" s="177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4">
        <f t="shared" si="4"/>
        <v>0</v>
      </c>
      <c r="J13" s="438">
        <f t="shared" si="1"/>
        <v>0</v>
      </c>
    </row>
    <row r="14" spans="1:11" x14ac:dyDescent="0.25">
      <c r="A14" s="19"/>
      <c r="B14" s="177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4">
        <f t="shared" si="4"/>
        <v>0</v>
      </c>
      <c r="J14" s="438">
        <f t="shared" si="1"/>
        <v>0</v>
      </c>
    </row>
    <row r="15" spans="1:11" x14ac:dyDescent="0.25">
      <c r="A15" s="19"/>
      <c r="B15" s="177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4">
        <f t="shared" si="4"/>
        <v>0</v>
      </c>
      <c r="J15" s="438">
        <f t="shared" si="1"/>
        <v>0</v>
      </c>
    </row>
    <row r="16" spans="1:11" x14ac:dyDescent="0.25">
      <c r="A16" s="19"/>
      <c r="B16" s="177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4">
        <f t="shared" si="4"/>
        <v>0</v>
      </c>
      <c r="J16" s="438">
        <f t="shared" si="1"/>
        <v>0</v>
      </c>
    </row>
    <row r="17" spans="1:10" x14ac:dyDescent="0.25">
      <c r="A17" s="19"/>
      <c r="B17" s="177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4">
        <f t="shared" si="4"/>
        <v>0</v>
      </c>
      <c r="J17" s="438">
        <f t="shared" si="1"/>
        <v>0</v>
      </c>
    </row>
    <row r="18" spans="1:10" x14ac:dyDescent="0.25">
      <c r="A18" s="19"/>
      <c r="B18" s="177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4">
        <f t="shared" si="4"/>
        <v>0</v>
      </c>
      <c r="J18" s="438">
        <f t="shared" si="1"/>
        <v>0</v>
      </c>
    </row>
    <row r="19" spans="1:10" x14ac:dyDescent="0.25">
      <c r="A19" s="19"/>
      <c r="B19" s="177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4">
        <f t="shared" si="4"/>
        <v>0</v>
      </c>
      <c r="J19" s="438">
        <f t="shared" si="1"/>
        <v>0</v>
      </c>
    </row>
    <row r="20" spans="1:10" x14ac:dyDescent="0.25">
      <c r="A20" s="19"/>
      <c r="B20" s="177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4">
        <f t="shared" si="4"/>
        <v>0</v>
      </c>
      <c r="J20" s="438">
        <f t="shared" si="1"/>
        <v>0</v>
      </c>
    </row>
    <row r="21" spans="1:10" x14ac:dyDescent="0.25">
      <c r="A21" s="19"/>
      <c r="B21" s="177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4">
        <f t="shared" si="4"/>
        <v>0</v>
      </c>
      <c r="J21" s="438">
        <f t="shared" si="1"/>
        <v>0</v>
      </c>
    </row>
    <row r="22" spans="1:10" x14ac:dyDescent="0.25">
      <c r="A22" s="19"/>
      <c r="B22" s="177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4">
        <f t="shared" si="4"/>
        <v>0</v>
      </c>
      <c r="J22" s="438">
        <f t="shared" si="1"/>
        <v>0</v>
      </c>
    </row>
    <row r="23" spans="1:10" x14ac:dyDescent="0.25">
      <c r="A23" s="19"/>
      <c r="B23" s="177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4">
        <f t="shared" si="4"/>
        <v>0</v>
      </c>
      <c r="J23" s="438">
        <f t="shared" si="1"/>
        <v>0</v>
      </c>
    </row>
    <row r="24" spans="1:10" x14ac:dyDescent="0.25">
      <c r="A24" s="19"/>
      <c r="B24" s="177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4">
        <f t="shared" si="4"/>
        <v>0</v>
      </c>
      <c r="J24" s="438">
        <f t="shared" si="1"/>
        <v>0</v>
      </c>
    </row>
    <row r="25" spans="1:10" x14ac:dyDescent="0.25">
      <c r="A25" s="19"/>
      <c r="B25" s="177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4">
        <f t="shared" si="4"/>
        <v>0</v>
      </c>
      <c r="J25" s="438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4">
        <f t="shared" si="4"/>
        <v>0</v>
      </c>
      <c r="J26" s="438">
        <f t="shared" si="1"/>
        <v>0</v>
      </c>
    </row>
    <row r="27" spans="1:10" x14ac:dyDescent="0.25">
      <c r="B27" s="177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4">
        <f t="shared" si="4"/>
        <v>0</v>
      </c>
      <c r="J27" s="438">
        <f t="shared" si="1"/>
        <v>0</v>
      </c>
    </row>
    <row r="28" spans="1:10" ht="16.5" thickBot="1" x14ac:dyDescent="0.3">
      <c r="A28" s="118"/>
      <c r="B28" s="178"/>
      <c r="C28" s="37"/>
      <c r="D28" s="69">
        <v>0</v>
      </c>
      <c r="E28" s="239"/>
      <c r="F28" s="199">
        <f t="shared" si="3"/>
        <v>0</v>
      </c>
      <c r="G28" s="136"/>
      <c r="H28" s="193"/>
      <c r="I28" s="455"/>
      <c r="J28" s="441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79"/>
      <c r="D31" s="1145" t="s">
        <v>21</v>
      </c>
      <c r="E31" s="1146"/>
      <c r="F31" s="138">
        <f>E4+E5-F29+E6</f>
        <v>0</v>
      </c>
    </row>
    <row r="32" spans="1:10" ht="16.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BC1" zoomScaleNormal="100" workbookViewId="0">
      <pane ySplit="7" topLeftCell="A8" activePane="bottomLeft" state="frozen"/>
      <selection activeCell="AO1" sqref="AO1"/>
      <selection pane="bottomLeft" activeCell="BP1" sqref="BP1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7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7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7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79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79" bestFit="1" customWidth="1"/>
    <col min="80" max="80" width="13.85546875" style="37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79" bestFit="1" customWidth="1"/>
    <col min="90" max="90" width="11.42578125" style="379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7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79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79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7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79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7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7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7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7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7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7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7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7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7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79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7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79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7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7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7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7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7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7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7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7" t="s">
        <v>35</v>
      </c>
      <c r="C1" s="258"/>
      <c r="D1" s="258"/>
      <c r="E1" s="251"/>
      <c r="F1" s="259"/>
      <c r="G1" s="260"/>
      <c r="H1" s="260"/>
      <c r="I1" s="260"/>
      <c r="K1" s="1150" t="s">
        <v>346</v>
      </c>
      <c r="L1" s="1150"/>
      <c r="M1" s="1150"/>
      <c r="N1" s="1150"/>
      <c r="O1" s="1150"/>
      <c r="P1" s="1150"/>
      <c r="Q1" s="1150"/>
      <c r="R1" s="261">
        <f>I1+1</f>
        <v>1</v>
      </c>
      <c r="S1" s="261"/>
      <c r="U1" s="1149" t="str">
        <f>K1</f>
        <v>ENTRADAS DEL MES DE MARZO 2023</v>
      </c>
      <c r="V1" s="1149"/>
      <c r="W1" s="1149"/>
      <c r="X1" s="1149"/>
      <c r="Y1" s="1149"/>
      <c r="Z1" s="1149"/>
      <c r="AA1" s="1149"/>
      <c r="AB1" s="261">
        <f>R1+1</f>
        <v>2</v>
      </c>
      <c r="AC1" s="380"/>
      <c r="AE1" s="1149" t="str">
        <f>U1</f>
        <v>ENTRADAS DEL MES DE MARZO 2023</v>
      </c>
      <c r="AF1" s="1149"/>
      <c r="AG1" s="1149"/>
      <c r="AH1" s="1149"/>
      <c r="AI1" s="1149"/>
      <c r="AJ1" s="1149"/>
      <c r="AK1" s="1149"/>
      <c r="AL1" s="261">
        <f>AB1+1</f>
        <v>3</v>
      </c>
      <c r="AM1" s="261"/>
      <c r="AO1" s="1149" t="str">
        <f>AE1</f>
        <v>ENTRADAS DEL MES DE MARZO 2023</v>
      </c>
      <c r="AP1" s="1149"/>
      <c r="AQ1" s="1149"/>
      <c r="AR1" s="1149"/>
      <c r="AS1" s="1149"/>
      <c r="AT1" s="1149"/>
      <c r="AU1" s="1149"/>
      <c r="AV1" s="261">
        <f>AL1+1</f>
        <v>4</v>
      </c>
      <c r="AW1" s="380"/>
      <c r="AY1" s="1149" t="str">
        <f>AO1</f>
        <v>ENTRADAS DEL MES DE MARZO 2023</v>
      </c>
      <c r="AZ1" s="1149"/>
      <c r="BA1" s="1149"/>
      <c r="BB1" s="1149"/>
      <c r="BC1" s="1149"/>
      <c r="BD1" s="1149"/>
      <c r="BE1" s="1149"/>
      <c r="BF1" s="261">
        <f>AV1+1</f>
        <v>5</v>
      </c>
      <c r="BG1" s="396"/>
      <c r="BI1" s="1149" t="str">
        <f>AY1</f>
        <v>ENTRADAS DEL MES DE MARZO 2023</v>
      </c>
      <c r="BJ1" s="1149"/>
      <c r="BK1" s="1149"/>
      <c r="BL1" s="1149"/>
      <c r="BM1" s="1149"/>
      <c r="BN1" s="1149"/>
      <c r="BO1" s="1149"/>
      <c r="BP1" s="261">
        <f>BF1+1</f>
        <v>6</v>
      </c>
      <c r="BQ1" s="380"/>
      <c r="BS1" s="1149" t="str">
        <f>BI1</f>
        <v>ENTRADAS DEL MES DE MARZO 2023</v>
      </c>
      <c r="BT1" s="1149"/>
      <c r="BU1" s="1149"/>
      <c r="BV1" s="1149"/>
      <c r="BW1" s="1149"/>
      <c r="BX1" s="1149"/>
      <c r="BY1" s="1149"/>
      <c r="BZ1" s="261">
        <f>BP1+1</f>
        <v>7</v>
      </c>
      <c r="CC1" s="1149" t="str">
        <f>BS1</f>
        <v>ENTRADAS DEL MES DE MARZO 2023</v>
      </c>
      <c r="CD1" s="1149"/>
      <c r="CE1" s="1149"/>
      <c r="CF1" s="1149"/>
      <c r="CG1" s="1149"/>
      <c r="CH1" s="1149"/>
      <c r="CI1" s="1149"/>
      <c r="CJ1" s="261">
        <f>BZ1+1</f>
        <v>8</v>
      </c>
      <c r="CM1" s="1149" t="str">
        <f>CC1</f>
        <v>ENTRADAS DEL MES DE MARZO 2023</v>
      </c>
      <c r="CN1" s="1149"/>
      <c r="CO1" s="1149"/>
      <c r="CP1" s="1149"/>
      <c r="CQ1" s="1149"/>
      <c r="CR1" s="1149"/>
      <c r="CS1" s="1149"/>
      <c r="CT1" s="261">
        <f>CJ1+1</f>
        <v>9</v>
      </c>
      <c r="CU1" s="380"/>
      <c r="CW1" s="1149" t="str">
        <f>CM1</f>
        <v>ENTRADAS DEL MES DE MARZO 2023</v>
      </c>
      <c r="CX1" s="1149"/>
      <c r="CY1" s="1149"/>
      <c r="CZ1" s="1149"/>
      <c r="DA1" s="1149"/>
      <c r="DB1" s="1149"/>
      <c r="DC1" s="1149"/>
      <c r="DD1" s="261">
        <f>CT1+1</f>
        <v>10</v>
      </c>
      <c r="DE1" s="380"/>
      <c r="DG1" s="1149" t="str">
        <f>CW1</f>
        <v>ENTRADAS DEL MES DE MARZO 2023</v>
      </c>
      <c r="DH1" s="1149"/>
      <c r="DI1" s="1149"/>
      <c r="DJ1" s="1149"/>
      <c r="DK1" s="1149"/>
      <c r="DL1" s="1149"/>
      <c r="DM1" s="1149"/>
      <c r="DN1" s="261">
        <f>DD1+1</f>
        <v>11</v>
      </c>
      <c r="DO1" s="380"/>
      <c r="DQ1" s="1149" t="str">
        <f>DG1</f>
        <v>ENTRADAS DEL MES DE MARZO 2023</v>
      </c>
      <c r="DR1" s="1149"/>
      <c r="DS1" s="1149"/>
      <c r="DT1" s="1149"/>
      <c r="DU1" s="1149"/>
      <c r="DV1" s="1149"/>
      <c r="DW1" s="1149"/>
      <c r="DX1" s="261">
        <f>DN1+1</f>
        <v>12</v>
      </c>
      <c r="EA1" s="1149" t="str">
        <f>DQ1</f>
        <v>ENTRADAS DEL MES DE MARZO 2023</v>
      </c>
      <c r="EB1" s="1149"/>
      <c r="EC1" s="1149"/>
      <c r="ED1" s="1149"/>
      <c r="EE1" s="1149"/>
      <c r="EF1" s="1149"/>
      <c r="EG1" s="1149"/>
      <c r="EH1" s="261">
        <f>DX1+1</f>
        <v>13</v>
      </c>
      <c r="EI1" s="380"/>
      <c r="EK1" s="1149" t="str">
        <f>EA1</f>
        <v>ENTRADAS DEL MES DE MARZO 2023</v>
      </c>
      <c r="EL1" s="1149"/>
      <c r="EM1" s="1149"/>
      <c r="EN1" s="1149"/>
      <c r="EO1" s="1149"/>
      <c r="EP1" s="1149"/>
      <c r="EQ1" s="1149"/>
      <c r="ER1" s="261">
        <f>EH1+1</f>
        <v>14</v>
      </c>
      <c r="ES1" s="380"/>
      <c r="EU1" s="1149" t="str">
        <f>EK1</f>
        <v>ENTRADAS DEL MES DE MARZO 2023</v>
      </c>
      <c r="EV1" s="1149"/>
      <c r="EW1" s="1149"/>
      <c r="EX1" s="1149"/>
      <c r="EY1" s="1149"/>
      <c r="EZ1" s="1149"/>
      <c r="FA1" s="1149"/>
      <c r="FB1" s="261">
        <f>ER1+1</f>
        <v>15</v>
      </c>
      <c r="FC1" s="380"/>
      <c r="FE1" s="1149" t="str">
        <f>EU1</f>
        <v>ENTRADAS DEL MES DE MARZO 2023</v>
      </c>
      <c r="FF1" s="1149"/>
      <c r="FG1" s="1149"/>
      <c r="FH1" s="1149"/>
      <c r="FI1" s="1149"/>
      <c r="FJ1" s="1149"/>
      <c r="FK1" s="1149"/>
      <c r="FL1" s="261">
        <f>FB1+1</f>
        <v>16</v>
      </c>
      <c r="FM1" s="380"/>
      <c r="FO1" s="1149" t="str">
        <f>FE1</f>
        <v>ENTRADAS DEL MES DE MARZO 2023</v>
      </c>
      <c r="FP1" s="1149"/>
      <c r="FQ1" s="1149"/>
      <c r="FR1" s="1149"/>
      <c r="FS1" s="1149"/>
      <c r="FT1" s="1149"/>
      <c r="FU1" s="1149"/>
      <c r="FV1" s="261">
        <f>FL1+1</f>
        <v>17</v>
      </c>
      <c r="FW1" s="380"/>
      <c r="FY1" s="1149" t="str">
        <f>FO1</f>
        <v>ENTRADAS DEL MES DE MARZO 2023</v>
      </c>
      <c r="FZ1" s="1149"/>
      <c r="GA1" s="1149"/>
      <c r="GB1" s="1149"/>
      <c r="GC1" s="1149"/>
      <c r="GD1" s="1149"/>
      <c r="GE1" s="1149"/>
      <c r="GF1" s="261">
        <f>FV1+1</f>
        <v>18</v>
      </c>
      <c r="GG1" s="380"/>
      <c r="GH1" s="75" t="s">
        <v>37</v>
      </c>
      <c r="GI1" s="1149" t="str">
        <f>FY1</f>
        <v>ENTRADAS DEL MES DE MARZO 2023</v>
      </c>
      <c r="GJ1" s="1149"/>
      <c r="GK1" s="1149"/>
      <c r="GL1" s="1149"/>
      <c r="GM1" s="1149"/>
      <c r="GN1" s="1149"/>
      <c r="GO1" s="1149"/>
      <c r="GP1" s="261">
        <f>GF1+1</f>
        <v>19</v>
      </c>
      <c r="GQ1" s="380"/>
      <c r="GS1" s="1149" t="str">
        <f>GI1</f>
        <v>ENTRADAS DEL MES DE MARZO 2023</v>
      </c>
      <c r="GT1" s="1149"/>
      <c r="GU1" s="1149"/>
      <c r="GV1" s="1149"/>
      <c r="GW1" s="1149"/>
      <c r="GX1" s="1149"/>
      <c r="GY1" s="1149"/>
      <c r="GZ1" s="261">
        <f>GP1+1</f>
        <v>20</v>
      </c>
      <c r="HA1" s="380"/>
      <c r="HC1" s="1149" t="str">
        <f>GS1</f>
        <v>ENTRADAS DEL MES DE MARZO 2023</v>
      </c>
      <c r="HD1" s="1149"/>
      <c r="HE1" s="1149"/>
      <c r="HF1" s="1149"/>
      <c r="HG1" s="1149"/>
      <c r="HH1" s="1149"/>
      <c r="HI1" s="1149"/>
      <c r="HJ1" s="261">
        <f>GZ1+1</f>
        <v>21</v>
      </c>
      <c r="HK1" s="380"/>
      <c r="HM1" s="1149" t="str">
        <f>HC1</f>
        <v>ENTRADAS DEL MES DE MARZO 2023</v>
      </c>
      <c r="HN1" s="1149"/>
      <c r="HO1" s="1149"/>
      <c r="HP1" s="1149"/>
      <c r="HQ1" s="1149"/>
      <c r="HR1" s="1149"/>
      <c r="HS1" s="1149"/>
      <c r="HT1" s="261">
        <f>HJ1+1</f>
        <v>22</v>
      </c>
      <c r="HU1" s="380"/>
      <c r="HW1" s="1149" t="str">
        <f>HM1</f>
        <v>ENTRADAS DEL MES DE MARZO 2023</v>
      </c>
      <c r="HX1" s="1149"/>
      <c r="HY1" s="1149"/>
      <c r="HZ1" s="1149"/>
      <c r="IA1" s="1149"/>
      <c r="IB1" s="1149"/>
      <c r="IC1" s="1149"/>
      <c r="ID1" s="261">
        <f>HT1+1</f>
        <v>23</v>
      </c>
      <c r="IE1" s="380"/>
      <c r="IG1" s="1149" t="str">
        <f>HW1</f>
        <v>ENTRADAS DEL MES DE MARZO 2023</v>
      </c>
      <c r="IH1" s="1149"/>
      <c r="II1" s="1149"/>
      <c r="IJ1" s="1149"/>
      <c r="IK1" s="1149"/>
      <c r="IL1" s="1149"/>
      <c r="IM1" s="1149"/>
      <c r="IN1" s="261">
        <f>ID1+1</f>
        <v>24</v>
      </c>
      <c r="IO1" s="380"/>
      <c r="IQ1" s="1149" t="str">
        <f>IG1</f>
        <v>ENTRADAS DEL MES DE MARZO 2023</v>
      </c>
      <c r="IR1" s="1149"/>
      <c r="IS1" s="1149"/>
      <c r="IT1" s="1149"/>
      <c r="IU1" s="1149"/>
      <c r="IV1" s="1149"/>
      <c r="IW1" s="1149"/>
      <c r="IX1" s="261">
        <f>IN1+1</f>
        <v>25</v>
      </c>
      <c r="IY1" s="380"/>
      <c r="JA1" s="1149" t="str">
        <f>IQ1</f>
        <v>ENTRADAS DEL MES DE MARZO 2023</v>
      </c>
      <c r="JB1" s="1149"/>
      <c r="JC1" s="1149"/>
      <c r="JD1" s="1149"/>
      <c r="JE1" s="1149"/>
      <c r="JF1" s="1149"/>
      <c r="JG1" s="1149"/>
      <c r="JH1" s="261">
        <f>IX1+1</f>
        <v>26</v>
      </c>
      <c r="JI1" s="380"/>
      <c r="JK1" s="1154" t="str">
        <f>JA1</f>
        <v>ENTRADAS DEL MES DE MARZO 2023</v>
      </c>
      <c r="JL1" s="1154"/>
      <c r="JM1" s="1154"/>
      <c r="JN1" s="1154"/>
      <c r="JO1" s="1154"/>
      <c r="JP1" s="1154"/>
      <c r="JQ1" s="1154"/>
      <c r="JR1" s="261">
        <f>JH1+1</f>
        <v>27</v>
      </c>
      <c r="JS1" s="380"/>
      <c r="JU1" s="1149" t="str">
        <f>JK1</f>
        <v>ENTRADAS DEL MES DE MARZO 2023</v>
      </c>
      <c r="JV1" s="1149"/>
      <c r="JW1" s="1149"/>
      <c r="JX1" s="1149"/>
      <c r="JY1" s="1149"/>
      <c r="JZ1" s="1149"/>
      <c r="KA1" s="1149"/>
      <c r="KB1" s="261">
        <f>JR1+1</f>
        <v>28</v>
      </c>
      <c r="KC1" s="380"/>
      <c r="KE1" s="1149" t="str">
        <f>JU1</f>
        <v>ENTRADAS DEL MES DE MARZO 2023</v>
      </c>
      <c r="KF1" s="1149"/>
      <c r="KG1" s="1149"/>
      <c r="KH1" s="1149"/>
      <c r="KI1" s="1149"/>
      <c r="KJ1" s="1149"/>
      <c r="KK1" s="1149"/>
      <c r="KL1" s="261">
        <f>KB1+1</f>
        <v>29</v>
      </c>
      <c r="KM1" s="380"/>
      <c r="KO1" s="1149" t="str">
        <f>KE1</f>
        <v>ENTRADAS DEL MES DE MARZO 2023</v>
      </c>
      <c r="KP1" s="1149"/>
      <c r="KQ1" s="1149"/>
      <c r="KR1" s="1149"/>
      <c r="KS1" s="1149"/>
      <c r="KT1" s="1149"/>
      <c r="KU1" s="1149"/>
      <c r="KV1" s="261">
        <f>KL1+1</f>
        <v>30</v>
      </c>
      <c r="KW1" s="380"/>
      <c r="KY1" s="1149" t="str">
        <f>KO1</f>
        <v>ENTRADAS DEL MES DE MARZO 2023</v>
      </c>
      <c r="KZ1" s="1149"/>
      <c r="LA1" s="1149"/>
      <c r="LB1" s="1149"/>
      <c r="LC1" s="1149"/>
      <c r="LD1" s="1149"/>
      <c r="LE1" s="1149"/>
      <c r="LF1" s="261">
        <f>KV1+1</f>
        <v>31</v>
      </c>
      <c r="LG1" s="380"/>
      <c r="LI1" s="1149" t="str">
        <f>KY1</f>
        <v>ENTRADAS DEL MES DE MARZO 2023</v>
      </c>
      <c r="LJ1" s="1149"/>
      <c r="LK1" s="1149"/>
      <c r="LL1" s="1149"/>
      <c r="LM1" s="1149"/>
      <c r="LN1" s="1149"/>
      <c r="LO1" s="1149"/>
      <c r="LP1" s="261">
        <f>LF1+1</f>
        <v>32</v>
      </c>
      <c r="LQ1" s="380"/>
      <c r="LS1" s="1149" t="str">
        <f>LI1</f>
        <v>ENTRADAS DEL MES DE MARZO 2023</v>
      </c>
      <c r="LT1" s="1149"/>
      <c r="LU1" s="1149"/>
      <c r="LV1" s="1149"/>
      <c r="LW1" s="1149"/>
      <c r="LX1" s="1149"/>
      <c r="LY1" s="1149"/>
      <c r="LZ1" s="261">
        <f>LP1+1</f>
        <v>33</v>
      </c>
      <c r="MC1" s="1149" t="str">
        <f>LS1</f>
        <v>ENTRADAS DEL MES DE MARZO 2023</v>
      </c>
      <c r="MD1" s="1149"/>
      <c r="ME1" s="1149"/>
      <c r="MF1" s="1149"/>
      <c r="MG1" s="1149"/>
      <c r="MH1" s="1149"/>
      <c r="MI1" s="1149"/>
      <c r="MJ1" s="261">
        <f>LZ1+1</f>
        <v>34</v>
      </c>
      <c r="MK1" s="261"/>
      <c r="MM1" s="1149" t="str">
        <f>MC1</f>
        <v>ENTRADAS DEL MES DE MARZO 2023</v>
      </c>
      <c r="MN1" s="1149"/>
      <c r="MO1" s="1149"/>
      <c r="MP1" s="1149"/>
      <c r="MQ1" s="1149"/>
      <c r="MR1" s="1149"/>
      <c r="MS1" s="1149"/>
      <c r="MT1" s="261">
        <f>MJ1+1</f>
        <v>35</v>
      </c>
      <c r="MU1" s="261"/>
      <c r="MW1" s="1149" t="str">
        <f>MM1</f>
        <v>ENTRADAS DEL MES DE MARZO 2023</v>
      </c>
      <c r="MX1" s="1149"/>
      <c r="MY1" s="1149"/>
      <c r="MZ1" s="1149"/>
      <c r="NA1" s="1149"/>
      <c r="NB1" s="1149"/>
      <c r="NC1" s="1149"/>
      <c r="ND1" s="261">
        <f>MT1+1</f>
        <v>36</v>
      </c>
      <c r="NE1" s="261"/>
      <c r="NG1" s="1149" t="str">
        <f>MW1</f>
        <v>ENTRADAS DEL MES DE MARZO 2023</v>
      </c>
      <c r="NH1" s="1149"/>
      <c r="NI1" s="1149"/>
      <c r="NJ1" s="1149"/>
      <c r="NK1" s="1149"/>
      <c r="NL1" s="1149"/>
      <c r="NM1" s="1149"/>
      <c r="NN1" s="261">
        <f>ND1+1</f>
        <v>37</v>
      </c>
      <c r="NO1" s="261"/>
      <c r="NQ1" s="1149" t="str">
        <f>NG1</f>
        <v>ENTRADAS DEL MES DE MARZO 2023</v>
      </c>
      <c r="NR1" s="1149"/>
      <c r="NS1" s="1149"/>
      <c r="NT1" s="1149"/>
      <c r="NU1" s="1149"/>
      <c r="NV1" s="1149"/>
      <c r="NW1" s="1149"/>
      <c r="NX1" s="261">
        <f>NN1+1</f>
        <v>38</v>
      </c>
      <c r="NY1" s="261"/>
      <c r="OA1" s="1149" t="str">
        <f>NQ1</f>
        <v>ENTRADAS DEL MES DE MARZO 2023</v>
      </c>
      <c r="OB1" s="1149"/>
      <c r="OC1" s="1149"/>
      <c r="OD1" s="1149"/>
      <c r="OE1" s="1149"/>
      <c r="OF1" s="1149"/>
      <c r="OG1" s="1149"/>
      <c r="OH1" s="261">
        <f>NX1+1</f>
        <v>39</v>
      </c>
      <c r="OI1" s="261"/>
      <c r="OK1" s="1149" t="str">
        <f>OA1</f>
        <v>ENTRADAS DEL MES DE MARZO 2023</v>
      </c>
      <c r="OL1" s="1149"/>
      <c r="OM1" s="1149"/>
      <c r="ON1" s="1149"/>
      <c r="OO1" s="1149"/>
      <c r="OP1" s="1149"/>
      <c r="OQ1" s="1149"/>
      <c r="OR1" s="261">
        <f>OH1+1</f>
        <v>40</v>
      </c>
      <c r="OS1" s="261"/>
      <c r="OU1" s="1149" t="str">
        <f>OK1</f>
        <v>ENTRADAS DEL MES DE MARZO 2023</v>
      </c>
      <c r="OV1" s="1149"/>
      <c r="OW1" s="1149"/>
      <c r="OX1" s="1149"/>
      <c r="OY1" s="1149"/>
      <c r="OZ1" s="1149"/>
      <c r="PA1" s="1149"/>
      <c r="PB1" s="261">
        <f>OR1+1</f>
        <v>41</v>
      </c>
      <c r="PC1" s="261"/>
      <c r="PE1" s="1149" t="str">
        <f>OU1</f>
        <v>ENTRADAS DEL MES DE MARZO 2023</v>
      </c>
      <c r="PF1" s="1149"/>
      <c r="PG1" s="1149"/>
      <c r="PH1" s="1149"/>
      <c r="PI1" s="1149"/>
      <c r="PJ1" s="1149"/>
      <c r="PK1" s="1149"/>
      <c r="PL1" s="261">
        <f>PB1+1</f>
        <v>42</v>
      </c>
      <c r="PM1" s="261"/>
      <c r="PN1" s="261"/>
      <c r="PP1" s="1149" t="str">
        <f>PE1</f>
        <v>ENTRADAS DEL MES DE MARZO 2023</v>
      </c>
      <c r="PQ1" s="1149"/>
      <c r="PR1" s="1149"/>
      <c r="PS1" s="1149"/>
      <c r="PT1" s="1149"/>
      <c r="PU1" s="1149"/>
      <c r="PV1" s="1149"/>
      <c r="PW1" s="261">
        <f>PL1+1</f>
        <v>43</v>
      </c>
      <c r="PX1" s="261"/>
      <c r="PZ1" s="1149" t="str">
        <f>PP1</f>
        <v>ENTRADAS DEL MES DE MARZO 2023</v>
      </c>
      <c r="QA1" s="1149"/>
      <c r="QB1" s="1149"/>
      <c r="QC1" s="1149"/>
      <c r="QD1" s="1149"/>
      <c r="QE1" s="1149"/>
      <c r="QF1" s="1149"/>
      <c r="QG1" s="261">
        <f>PW1+1</f>
        <v>44</v>
      </c>
      <c r="QH1" s="261"/>
      <c r="QJ1" s="1149" t="str">
        <f>PZ1</f>
        <v>ENTRADAS DEL MES DE MARZO 2023</v>
      </c>
      <c r="QK1" s="1149"/>
      <c r="QL1" s="1149"/>
      <c r="QM1" s="1149"/>
      <c r="QN1" s="1149"/>
      <c r="QO1" s="1149"/>
      <c r="QP1" s="1149"/>
      <c r="QQ1" s="261">
        <f>QG1+1</f>
        <v>45</v>
      </c>
      <c r="QR1" s="261"/>
      <c r="QT1" s="1149" t="str">
        <f>QJ1</f>
        <v>ENTRADAS DEL MES DE MARZO 2023</v>
      </c>
      <c r="QU1" s="1149"/>
      <c r="QV1" s="1149"/>
      <c r="QW1" s="1149"/>
      <c r="QX1" s="1149"/>
      <c r="QY1" s="1149"/>
      <c r="QZ1" s="1149"/>
      <c r="RA1" s="261">
        <f>QQ1+1</f>
        <v>46</v>
      </c>
      <c r="RB1" s="261"/>
      <c r="RD1" s="1149" t="str">
        <f>QT1</f>
        <v>ENTRADAS DEL MES DE MARZO 2023</v>
      </c>
      <c r="RE1" s="1149"/>
      <c r="RF1" s="1149"/>
      <c r="RG1" s="1149"/>
      <c r="RH1" s="1149"/>
      <c r="RI1" s="1149"/>
      <c r="RJ1" s="1149"/>
      <c r="RK1" s="261">
        <f>RA1+1</f>
        <v>47</v>
      </c>
      <c r="RL1" s="261"/>
      <c r="RN1" s="1149" t="str">
        <f>RD1</f>
        <v>ENTRADAS DEL MES DE MARZO 2023</v>
      </c>
      <c r="RO1" s="1149"/>
      <c r="RP1" s="1149"/>
      <c r="RQ1" s="1149"/>
      <c r="RR1" s="1149"/>
      <c r="RS1" s="1149"/>
      <c r="RT1" s="1149"/>
      <c r="RU1" s="261">
        <f>RK1+1</f>
        <v>48</v>
      </c>
      <c r="RV1" s="261"/>
      <c r="RX1" s="1149" t="str">
        <f>RN1</f>
        <v>ENTRADAS DEL MES DE MARZO 2023</v>
      </c>
      <c r="RY1" s="1149"/>
      <c r="RZ1" s="1149"/>
      <c r="SA1" s="1149"/>
      <c r="SB1" s="1149"/>
      <c r="SC1" s="1149"/>
      <c r="SD1" s="1149"/>
      <c r="SE1" s="261">
        <f>RU1+1</f>
        <v>49</v>
      </c>
      <c r="SF1" s="261"/>
      <c r="SH1" s="1149" t="str">
        <f>RX1</f>
        <v>ENTRADAS DEL MES DE MARZO 2023</v>
      </c>
      <c r="SI1" s="1149"/>
      <c r="SJ1" s="1149"/>
      <c r="SK1" s="1149"/>
      <c r="SL1" s="1149"/>
      <c r="SM1" s="1149"/>
      <c r="SN1" s="1149"/>
      <c r="SO1" s="261">
        <f>SE1+1</f>
        <v>50</v>
      </c>
      <c r="SP1" s="261"/>
      <c r="SR1" s="1149" t="str">
        <f>SH1</f>
        <v>ENTRADAS DEL MES DE MARZO 2023</v>
      </c>
      <c r="SS1" s="1149"/>
      <c r="ST1" s="1149"/>
      <c r="SU1" s="1149"/>
      <c r="SV1" s="1149"/>
      <c r="SW1" s="1149"/>
      <c r="SX1" s="1149"/>
      <c r="SY1" s="261">
        <f>SO1+1</f>
        <v>51</v>
      </c>
      <c r="SZ1" s="261"/>
      <c r="TB1" s="1149" t="str">
        <f>SR1</f>
        <v>ENTRADAS DEL MES DE MARZO 2023</v>
      </c>
      <c r="TC1" s="1149"/>
      <c r="TD1" s="1149"/>
      <c r="TE1" s="1149"/>
      <c r="TF1" s="1149"/>
      <c r="TG1" s="1149"/>
      <c r="TH1" s="1149"/>
      <c r="TI1" s="261">
        <f>SY1+1</f>
        <v>52</v>
      </c>
      <c r="TJ1" s="261"/>
      <c r="TL1" s="1149" t="str">
        <f>TB1</f>
        <v>ENTRADAS DEL MES DE MARZO 2023</v>
      </c>
      <c r="TM1" s="1149"/>
      <c r="TN1" s="1149"/>
      <c r="TO1" s="1149"/>
      <c r="TP1" s="1149"/>
      <c r="TQ1" s="1149"/>
      <c r="TR1" s="1149"/>
      <c r="TS1" s="261">
        <f>TI1+1</f>
        <v>53</v>
      </c>
      <c r="TT1" s="261"/>
      <c r="TV1" s="1149" t="str">
        <f>TL1</f>
        <v>ENTRADAS DEL MES DE MARZO 2023</v>
      </c>
      <c r="TW1" s="1149"/>
      <c r="TX1" s="1149"/>
      <c r="TY1" s="1149"/>
      <c r="TZ1" s="1149"/>
      <c r="UA1" s="1149"/>
      <c r="UB1" s="1149"/>
      <c r="UC1" s="261">
        <f>TS1+1</f>
        <v>54</v>
      </c>
      <c r="UE1" s="1149" t="str">
        <f>TV1</f>
        <v>ENTRADAS DEL MES DE MARZO 2023</v>
      </c>
      <c r="UF1" s="1149"/>
      <c r="UG1" s="1149"/>
      <c r="UH1" s="1149"/>
      <c r="UI1" s="1149"/>
      <c r="UJ1" s="1149"/>
      <c r="UK1" s="1149"/>
      <c r="UL1" s="261">
        <f>UC1+1</f>
        <v>55</v>
      </c>
      <c r="UN1" s="1149" t="str">
        <f>UE1</f>
        <v>ENTRADAS DEL MES DE MARZO 2023</v>
      </c>
      <c r="UO1" s="1149"/>
      <c r="UP1" s="1149"/>
      <c r="UQ1" s="1149"/>
      <c r="UR1" s="1149"/>
      <c r="US1" s="1149"/>
      <c r="UT1" s="1149"/>
      <c r="UU1" s="261">
        <f>UL1+1</f>
        <v>56</v>
      </c>
      <c r="UW1" s="1149" t="str">
        <f>UN1</f>
        <v>ENTRADAS DEL MES DE MARZO 2023</v>
      </c>
      <c r="UX1" s="1149"/>
      <c r="UY1" s="1149"/>
      <c r="UZ1" s="1149"/>
      <c r="VA1" s="1149"/>
      <c r="VB1" s="1149"/>
      <c r="VC1" s="1149"/>
      <c r="VD1" s="261">
        <f>UU1+1</f>
        <v>57</v>
      </c>
      <c r="VF1" s="1149" t="str">
        <f>UW1</f>
        <v>ENTRADAS DEL MES DE MARZO 2023</v>
      </c>
      <c r="VG1" s="1149"/>
      <c r="VH1" s="1149"/>
      <c r="VI1" s="1149"/>
      <c r="VJ1" s="1149"/>
      <c r="VK1" s="1149"/>
      <c r="VL1" s="1149"/>
      <c r="VM1" s="261">
        <f>VD1+1</f>
        <v>58</v>
      </c>
      <c r="VO1" s="1149" t="str">
        <f>VF1</f>
        <v>ENTRADAS DEL MES DE MARZO 2023</v>
      </c>
      <c r="VP1" s="1149"/>
      <c r="VQ1" s="1149"/>
      <c r="VR1" s="1149"/>
      <c r="VS1" s="1149"/>
      <c r="VT1" s="1149"/>
      <c r="VU1" s="1149"/>
      <c r="VV1" s="261">
        <f>VM1+1</f>
        <v>59</v>
      </c>
      <c r="VX1" s="1149" t="str">
        <f>VO1</f>
        <v>ENTRADAS DEL MES DE MARZO 2023</v>
      </c>
      <c r="VY1" s="1149"/>
      <c r="VZ1" s="1149"/>
      <c r="WA1" s="1149"/>
      <c r="WB1" s="1149"/>
      <c r="WC1" s="1149"/>
      <c r="WD1" s="1149"/>
      <c r="WE1" s="261">
        <f>VV1+1</f>
        <v>60</v>
      </c>
      <c r="WG1" s="1149" t="str">
        <f>VX1</f>
        <v>ENTRADAS DEL MES DE MARZO 2023</v>
      </c>
      <c r="WH1" s="1149"/>
      <c r="WI1" s="1149"/>
      <c r="WJ1" s="1149"/>
      <c r="WK1" s="1149"/>
      <c r="WL1" s="1149"/>
      <c r="WM1" s="1149"/>
      <c r="WN1" s="261">
        <f>WE1+1</f>
        <v>61</v>
      </c>
      <c r="WP1" s="1149" t="str">
        <f>WG1</f>
        <v>ENTRADAS DEL MES DE MARZO 2023</v>
      </c>
      <c r="WQ1" s="1149"/>
      <c r="WR1" s="1149"/>
      <c r="WS1" s="1149"/>
      <c r="WT1" s="1149"/>
      <c r="WU1" s="1149"/>
      <c r="WV1" s="1149"/>
      <c r="WW1" s="261">
        <f>WN1+1</f>
        <v>62</v>
      </c>
      <c r="WY1" s="1149" t="str">
        <f>WP1</f>
        <v>ENTRADAS DEL MES DE MARZO 2023</v>
      </c>
      <c r="WZ1" s="1149"/>
      <c r="XA1" s="1149"/>
      <c r="XB1" s="1149"/>
      <c r="XC1" s="1149"/>
      <c r="XD1" s="1149"/>
      <c r="XE1" s="1149"/>
      <c r="XF1" s="261">
        <f>WW1+1</f>
        <v>63</v>
      </c>
      <c r="XH1" s="1149" t="str">
        <f>WY1</f>
        <v>ENTRADAS DEL MES DE MARZO 2023</v>
      </c>
      <c r="XI1" s="1149"/>
      <c r="XJ1" s="1149"/>
      <c r="XK1" s="1149"/>
      <c r="XL1" s="1149"/>
      <c r="XM1" s="1149"/>
      <c r="XN1" s="1149"/>
      <c r="XO1" s="261">
        <f>XF1+1</f>
        <v>64</v>
      </c>
      <c r="XQ1" s="1149" t="str">
        <f>XH1</f>
        <v>ENTRADAS DEL MES DE MARZO 2023</v>
      </c>
      <c r="XR1" s="1149"/>
      <c r="XS1" s="1149"/>
      <c r="XT1" s="1149"/>
      <c r="XU1" s="1149"/>
      <c r="XV1" s="1149"/>
      <c r="XW1" s="1149"/>
      <c r="XX1" s="261">
        <f>XO1+1</f>
        <v>65</v>
      </c>
      <c r="XZ1" s="1149" t="str">
        <f>XQ1</f>
        <v>ENTRADAS DEL MES DE MARZO 2023</v>
      </c>
      <c r="YA1" s="1149"/>
      <c r="YB1" s="1149"/>
      <c r="YC1" s="1149"/>
      <c r="YD1" s="1149"/>
      <c r="YE1" s="1149"/>
      <c r="YF1" s="1149"/>
      <c r="YG1" s="261">
        <f>XX1+1</f>
        <v>66</v>
      </c>
      <c r="YI1" s="1149" t="str">
        <f>XZ1</f>
        <v>ENTRADAS DEL MES DE MARZO 2023</v>
      </c>
      <c r="YJ1" s="1149"/>
      <c r="YK1" s="1149"/>
      <c r="YL1" s="1149"/>
      <c r="YM1" s="1149"/>
      <c r="YN1" s="1149"/>
      <c r="YO1" s="1149"/>
      <c r="YP1" s="261">
        <f>YG1+1</f>
        <v>67</v>
      </c>
      <c r="YR1" s="1149" t="str">
        <f>YI1</f>
        <v>ENTRADAS DEL MES DE MARZO 2023</v>
      </c>
      <c r="YS1" s="1149"/>
      <c r="YT1" s="1149"/>
      <c r="YU1" s="1149"/>
      <c r="YV1" s="1149"/>
      <c r="YW1" s="1149"/>
      <c r="YX1" s="1149"/>
      <c r="YY1" s="261">
        <f>YP1+1</f>
        <v>68</v>
      </c>
      <c r="ZA1" s="1149" t="str">
        <f>YR1</f>
        <v>ENTRADAS DEL MES DE MARZO 2023</v>
      </c>
      <c r="ZB1" s="1149"/>
      <c r="ZC1" s="1149"/>
      <c r="ZD1" s="1149"/>
      <c r="ZE1" s="1149"/>
      <c r="ZF1" s="1149"/>
      <c r="ZG1" s="1149"/>
      <c r="ZH1" s="261">
        <f>YY1+1</f>
        <v>69</v>
      </c>
      <c r="ZJ1" s="1149" t="str">
        <f>ZA1</f>
        <v>ENTRADAS DEL MES DE MARZO 2023</v>
      </c>
      <c r="ZK1" s="1149"/>
      <c r="ZL1" s="1149"/>
      <c r="ZM1" s="1149"/>
      <c r="ZN1" s="1149"/>
      <c r="ZO1" s="1149"/>
      <c r="ZP1" s="1149"/>
      <c r="ZQ1" s="261">
        <f>ZH1+1</f>
        <v>70</v>
      </c>
      <c r="ZS1" s="1149" t="str">
        <f>ZJ1</f>
        <v>ENTRADAS DEL MES DE MARZO 2023</v>
      </c>
      <c r="ZT1" s="1149"/>
      <c r="ZU1" s="1149"/>
      <c r="ZV1" s="1149"/>
      <c r="ZW1" s="1149"/>
      <c r="ZX1" s="1149"/>
      <c r="ZY1" s="1149"/>
      <c r="ZZ1" s="261">
        <f>ZQ1+1</f>
        <v>71</v>
      </c>
      <c r="AAB1" s="1149" t="str">
        <f>ZS1</f>
        <v>ENTRADAS DEL MES DE MARZO 2023</v>
      </c>
      <c r="AAC1" s="1149"/>
      <c r="AAD1" s="1149"/>
      <c r="AAE1" s="1149"/>
      <c r="AAF1" s="1149"/>
      <c r="AAG1" s="1149"/>
      <c r="AAH1" s="1149"/>
      <c r="AAI1" s="261">
        <f>ZZ1+1</f>
        <v>72</v>
      </c>
      <c r="AAK1" s="1149" t="str">
        <f>AAB1</f>
        <v>ENTRADAS DEL MES DE MARZO 2023</v>
      </c>
      <c r="AAL1" s="1149"/>
      <c r="AAM1" s="1149"/>
      <c r="AAN1" s="1149"/>
      <c r="AAO1" s="1149"/>
      <c r="AAP1" s="1149"/>
      <c r="AAQ1" s="1149"/>
      <c r="AAR1" s="261">
        <f>AAI1+1</f>
        <v>73</v>
      </c>
      <c r="AAT1" s="1149" t="str">
        <f>AAK1</f>
        <v>ENTRADAS DEL MES DE MARZO 2023</v>
      </c>
      <c r="AAU1" s="1149"/>
      <c r="AAV1" s="1149"/>
      <c r="AAW1" s="1149"/>
      <c r="AAX1" s="1149"/>
      <c r="AAY1" s="1149"/>
      <c r="AAZ1" s="1149"/>
      <c r="ABA1" s="261">
        <f>AAR1+1</f>
        <v>74</v>
      </c>
      <c r="ABC1" s="1149" t="str">
        <f>AAT1</f>
        <v>ENTRADAS DEL MES DE MARZO 2023</v>
      </c>
      <c r="ABD1" s="1149"/>
      <c r="ABE1" s="1149"/>
      <c r="ABF1" s="1149"/>
      <c r="ABG1" s="1149"/>
      <c r="ABH1" s="1149"/>
      <c r="ABI1" s="1149"/>
      <c r="ABJ1" s="261">
        <f>ABA1+1</f>
        <v>75</v>
      </c>
      <c r="ABL1" s="1149" t="str">
        <f>ABC1</f>
        <v>ENTRADAS DEL MES DE MARZO 2023</v>
      </c>
      <c r="ABM1" s="1149"/>
      <c r="ABN1" s="1149"/>
      <c r="ABO1" s="1149"/>
      <c r="ABP1" s="1149"/>
      <c r="ABQ1" s="1149"/>
      <c r="ABR1" s="1149"/>
      <c r="ABS1" s="261">
        <f>ABJ1+1</f>
        <v>76</v>
      </c>
      <c r="ABU1" s="1149" t="str">
        <f>ABL1</f>
        <v>ENTRADAS DEL MES DE MARZO 2023</v>
      </c>
      <c r="ABV1" s="1149"/>
      <c r="ABW1" s="1149"/>
      <c r="ABX1" s="1149"/>
      <c r="ABY1" s="1149"/>
      <c r="ABZ1" s="1149"/>
      <c r="ACA1" s="1149"/>
      <c r="ACB1" s="261">
        <f>ABS1+1</f>
        <v>77</v>
      </c>
      <c r="ACD1" s="1149" t="str">
        <f>ABU1</f>
        <v>ENTRADAS DEL MES DE MARZO 2023</v>
      </c>
      <c r="ACE1" s="1149"/>
      <c r="ACF1" s="1149"/>
      <c r="ACG1" s="1149"/>
      <c r="ACH1" s="1149"/>
      <c r="ACI1" s="1149"/>
      <c r="ACJ1" s="1149"/>
      <c r="ACK1" s="261">
        <f>ACB1+1</f>
        <v>78</v>
      </c>
      <c r="ACM1" s="1149" t="str">
        <f>ACD1</f>
        <v>ENTRADAS DEL MES DE MARZO 2023</v>
      </c>
      <c r="ACN1" s="1149"/>
      <c r="ACO1" s="1149"/>
      <c r="ACP1" s="1149"/>
      <c r="ACQ1" s="1149"/>
      <c r="ACR1" s="1149"/>
      <c r="ACS1" s="1149"/>
      <c r="ACT1" s="261">
        <f>ACK1+1</f>
        <v>79</v>
      </c>
      <c r="ACV1" s="1149" t="str">
        <f>ACM1</f>
        <v>ENTRADAS DEL MES DE MARZO 2023</v>
      </c>
      <c r="ACW1" s="1149"/>
      <c r="ACX1" s="1149"/>
      <c r="ACY1" s="1149"/>
      <c r="ACZ1" s="1149"/>
      <c r="ADA1" s="1149"/>
      <c r="ADB1" s="1149"/>
      <c r="ADC1" s="261">
        <f>ACT1+1</f>
        <v>80</v>
      </c>
      <c r="ADE1" s="1149" t="str">
        <f>ACV1</f>
        <v>ENTRADAS DEL MES DE MARZO 2023</v>
      </c>
      <c r="ADF1" s="1149"/>
      <c r="ADG1" s="1149"/>
      <c r="ADH1" s="1149"/>
      <c r="ADI1" s="1149"/>
      <c r="ADJ1" s="1149"/>
      <c r="ADK1" s="1149"/>
      <c r="ADL1" s="261">
        <f>ADC1+1</f>
        <v>81</v>
      </c>
      <c r="ADN1" s="1149" t="str">
        <f>ADE1</f>
        <v>ENTRADAS DEL MES DE MARZO 2023</v>
      </c>
      <c r="ADO1" s="1149"/>
      <c r="ADP1" s="1149"/>
      <c r="ADQ1" s="1149"/>
      <c r="ADR1" s="1149"/>
      <c r="ADS1" s="1149"/>
      <c r="ADT1" s="1149"/>
      <c r="ADU1" s="261">
        <f>ADL1+1</f>
        <v>82</v>
      </c>
      <c r="ADW1" s="1149" t="str">
        <f>ADN1</f>
        <v>ENTRADAS DEL MES DE MARZO 2023</v>
      </c>
      <c r="ADX1" s="1149"/>
      <c r="ADY1" s="1149"/>
      <c r="ADZ1" s="1149"/>
      <c r="AEA1" s="1149"/>
      <c r="AEB1" s="1149"/>
      <c r="AEC1" s="1149"/>
      <c r="AED1" s="261">
        <f>ADU1+1</f>
        <v>83</v>
      </c>
      <c r="AEF1" s="1149" t="str">
        <f>ADW1</f>
        <v>ENTRADAS DEL MES DE MARZO 2023</v>
      </c>
      <c r="AEG1" s="1149"/>
      <c r="AEH1" s="1149"/>
      <c r="AEI1" s="1149"/>
      <c r="AEJ1" s="1149"/>
      <c r="AEK1" s="1149"/>
      <c r="AEL1" s="1149"/>
      <c r="AEM1" s="261">
        <f>AED1+1</f>
        <v>84</v>
      </c>
      <c r="AEO1" s="1149" t="str">
        <f>AEF1</f>
        <v>ENTRADAS DEL MES DE MARZO 2023</v>
      </c>
      <c r="AEP1" s="1149"/>
      <c r="AEQ1" s="1149"/>
      <c r="AER1" s="1149"/>
      <c r="AES1" s="1149"/>
      <c r="AET1" s="1149"/>
      <c r="AEU1" s="1149"/>
      <c r="AEV1" s="261">
        <f>AEM1+1</f>
        <v>85</v>
      </c>
      <c r="AEX1" s="1149" t="str">
        <f>AEO1</f>
        <v>ENTRADAS DEL MES DE MARZO 2023</v>
      </c>
      <c r="AEY1" s="1149"/>
      <c r="AEZ1" s="1149"/>
      <c r="AFA1" s="1149"/>
      <c r="AFB1" s="1149"/>
      <c r="AFC1" s="1149"/>
      <c r="AFD1" s="1149"/>
      <c r="AFE1" s="261">
        <f>AEV1+1</f>
        <v>86</v>
      </c>
    </row>
    <row r="2" spans="1:837" ht="17.25" thickTop="1" thickBot="1" x14ac:dyDescent="0.3">
      <c r="A2" s="262" t="s">
        <v>14</v>
      </c>
      <c r="B2" s="263" t="s">
        <v>0</v>
      </c>
      <c r="C2" s="264" t="s">
        <v>10</v>
      </c>
      <c r="D2" s="265"/>
      <c r="E2" s="252" t="s">
        <v>25</v>
      </c>
      <c r="F2" s="266" t="s">
        <v>3</v>
      </c>
      <c r="G2" s="267" t="s">
        <v>8</v>
      </c>
      <c r="H2" s="268" t="s">
        <v>5</v>
      </c>
      <c r="I2" s="263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69" t="s">
        <v>20</v>
      </c>
      <c r="R3" s="270" t="s">
        <v>6</v>
      </c>
      <c r="S3" s="17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69" t="s">
        <v>20</v>
      </c>
      <c r="AB3" s="270" t="s">
        <v>6</v>
      </c>
      <c r="AC3" s="381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69" t="s">
        <v>20</v>
      </c>
      <c r="AL3" s="270" t="s">
        <v>6</v>
      </c>
      <c r="AM3" s="17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69" t="s">
        <v>20</v>
      </c>
      <c r="AV3" s="270" t="s">
        <v>6</v>
      </c>
      <c r="AW3" s="381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69" t="s">
        <v>20</v>
      </c>
      <c r="BF3" s="270" t="s">
        <v>6</v>
      </c>
      <c r="BG3" s="381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69" t="s">
        <v>20</v>
      </c>
      <c r="BP3" s="270" t="s">
        <v>6</v>
      </c>
      <c r="BQ3" s="381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69" t="s">
        <v>20</v>
      </c>
      <c r="BZ3" s="27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69" t="s">
        <v>20</v>
      </c>
      <c r="CJ3" s="27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69" t="s">
        <v>20</v>
      </c>
      <c r="CT3" s="270" t="s">
        <v>6</v>
      </c>
      <c r="CU3" s="381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69" t="s">
        <v>20</v>
      </c>
      <c r="DD3" s="270" t="s">
        <v>6</v>
      </c>
      <c r="DE3" s="381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69" t="s">
        <v>20</v>
      </c>
      <c r="DN3" s="270" t="s">
        <v>6</v>
      </c>
      <c r="DO3" s="381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69" t="s">
        <v>20</v>
      </c>
      <c r="DX3" s="27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69" t="s">
        <v>20</v>
      </c>
      <c r="EH3" s="270" t="s">
        <v>6</v>
      </c>
      <c r="EI3" s="381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69" t="s">
        <v>20</v>
      </c>
      <c r="ER3" s="270" t="s">
        <v>6</v>
      </c>
      <c r="ES3" s="381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69" t="s">
        <v>20</v>
      </c>
      <c r="FB3" s="270" t="s">
        <v>6</v>
      </c>
      <c r="FC3" s="381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69" t="s">
        <v>20</v>
      </c>
      <c r="FL3" s="270" t="s">
        <v>6</v>
      </c>
      <c r="FM3" s="381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69" t="s">
        <v>20</v>
      </c>
      <c r="FV3" s="270" t="s">
        <v>6</v>
      </c>
      <c r="FW3" s="381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69" t="s">
        <v>20</v>
      </c>
      <c r="GF3" s="270" t="s">
        <v>6</v>
      </c>
      <c r="GG3" s="381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69" t="s">
        <v>20</v>
      </c>
      <c r="GP3" s="270" t="s">
        <v>6</v>
      </c>
      <c r="GQ3" s="381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69" t="s">
        <v>20</v>
      </c>
      <c r="GZ3" s="270" t="s">
        <v>6</v>
      </c>
      <c r="HA3" s="381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1" t="s">
        <v>20</v>
      </c>
      <c r="HJ3" s="270" t="s">
        <v>6</v>
      </c>
      <c r="HK3" s="381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69" t="s">
        <v>20</v>
      </c>
      <c r="HT3" s="270" t="s">
        <v>6</v>
      </c>
      <c r="HU3" s="381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69" t="s">
        <v>20</v>
      </c>
      <c r="ID3" s="270" t="s">
        <v>6</v>
      </c>
      <c r="IE3" s="381"/>
      <c r="IG3" s="72" t="s">
        <v>0</v>
      </c>
      <c r="IH3" s="72" t="s">
        <v>1</v>
      </c>
      <c r="II3" s="72"/>
      <c r="IJ3" s="72"/>
      <c r="IK3" s="72" t="s">
        <v>3</v>
      </c>
      <c r="IL3" s="72" t="s">
        <v>4</v>
      </c>
      <c r="IM3" s="269" t="s">
        <v>20</v>
      </c>
      <c r="IN3" s="270" t="s">
        <v>6</v>
      </c>
      <c r="IO3" s="381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69" t="s">
        <v>20</v>
      </c>
      <c r="IX3" s="270" t="s">
        <v>6</v>
      </c>
      <c r="IY3" s="381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69" t="s">
        <v>20</v>
      </c>
      <c r="JH3" s="270" t="s">
        <v>6</v>
      </c>
      <c r="JI3" s="381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69" t="s">
        <v>20</v>
      </c>
      <c r="JR3" s="270" t="s">
        <v>6</v>
      </c>
      <c r="JS3" s="381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1" t="s">
        <v>20</v>
      </c>
      <c r="KB3" s="270" t="s">
        <v>6</v>
      </c>
      <c r="KC3" s="381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69" t="s">
        <v>20</v>
      </c>
      <c r="KL3" s="270" t="s">
        <v>6</v>
      </c>
      <c r="KM3" s="381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69" t="s">
        <v>20</v>
      </c>
      <c r="KV3" s="270" t="s">
        <v>6</v>
      </c>
      <c r="KW3" s="381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69" t="s">
        <v>20</v>
      </c>
      <c r="LF3" s="270" t="s">
        <v>6</v>
      </c>
      <c r="LG3" s="381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69" t="s">
        <v>20</v>
      </c>
      <c r="LP3" s="270" t="s">
        <v>6</v>
      </c>
      <c r="LQ3" s="381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69" t="s">
        <v>20</v>
      </c>
      <c r="LZ3" s="27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69" t="s">
        <v>20</v>
      </c>
      <c r="MJ3" s="270" t="s">
        <v>6</v>
      </c>
      <c r="MK3" s="17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69" t="s">
        <v>20</v>
      </c>
      <c r="MT3" s="270" t="s">
        <v>6</v>
      </c>
      <c r="MU3" s="17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69" t="s">
        <v>20</v>
      </c>
      <c r="ND3" s="270" t="s">
        <v>6</v>
      </c>
      <c r="NE3" s="17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69" t="s">
        <v>20</v>
      </c>
      <c r="NN3" s="270" t="s">
        <v>6</v>
      </c>
      <c r="NO3" s="17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69" t="s">
        <v>20</v>
      </c>
      <c r="NX3" s="270" t="s">
        <v>6</v>
      </c>
      <c r="NY3" s="17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69" t="s">
        <v>20</v>
      </c>
      <c r="OH3" s="270" t="s">
        <v>6</v>
      </c>
      <c r="OI3" s="17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69" t="s">
        <v>20</v>
      </c>
      <c r="OR3" s="270" t="s">
        <v>6</v>
      </c>
      <c r="OS3" s="17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69" t="s">
        <v>20</v>
      </c>
      <c r="PB3" s="270" t="s">
        <v>6</v>
      </c>
      <c r="PC3" s="17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69" t="s">
        <v>20</v>
      </c>
      <c r="PL3" s="270" t="s">
        <v>6</v>
      </c>
      <c r="PM3" s="174"/>
      <c r="PN3" s="174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69" t="s">
        <v>20</v>
      </c>
      <c r="PW3" s="270" t="s">
        <v>6</v>
      </c>
      <c r="PX3" s="841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69" t="s">
        <v>20</v>
      </c>
      <c r="QG3" s="270" t="s">
        <v>6</v>
      </c>
      <c r="QH3" s="841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69" t="s">
        <v>20</v>
      </c>
      <c r="QQ3" s="270" t="s">
        <v>6</v>
      </c>
      <c r="QR3" s="841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69" t="s">
        <v>20</v>
      </c>
      <c r="RA3" s="270" t="s">
        <v>6</v>
      </c>
      <c r="RB3" s="841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69" t="s">
        <v>20</v>
      </c>
      <c r="RK3" s="270" t="s">
        <v>6</v>
      </c>
      <c r="RL3" s="841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69" t="s">
        <v>20</v>
      </c>
      <c r="RU3" s="270" t="s">
        <v>6</v>
      </c>
      <c r="RV3" s="841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69" t="s">
        <v>20</v>
      </c>
      <c r="SE3" s="270" t="s">
        <v>6</v>
      </c>
      <c r="SF3" s="841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69" t="s">
        <v>20</v>
      </c>
      <c r="SO3" s="270" t="s">
        <v>6</v>
      </c>
      <c r="SP3" s="841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69" t="s">
        <v>20</v>
      </c>
      <c r="SY3" s="270" t="s">
        <v>6</v>
      </c>
      <c r="SZ3" s="841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69" t="s">
        <v>20</v>
      </c>
      <c r="TI3" s="270" t="s">
        <v>6</v>
      </c>
      <c r="TJ3" s="841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69" t="s">
        <v>20</v>
      </c>
      <c r="TS3" s="270" t="s">
        <v>6</v>
      </c>
      <c r="TT3" s="841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69" t="s">
        <v>20</v>
      </c>
      <c r="UC3" s="270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69" t="s">
        <v>20</v>
      </c>
      <c r="UL3" s="270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69" t="s">
        <v>20</v>
      </c>
      <c r="UU3" s="270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69" t="s">
        <v>20</v>
      </c>
      <c r="VD3" s="270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69" t="s">
        <v>20</v>
      </c>
      <c r="VM3" s="270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69" t="s">
        <v>20</v>
      </c>
      <c r="VV3" s="270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69" t="s">
        <v>20</v>
      </c>
      <c r="WE3" s="270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69" t="s">
        <v>20</v>
      </c>
      <c r="WN3" s="270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69" t="s">
        <v>20</v>
      </c>
      <c r="WW3" s="270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69" t="s">
        <v>20</v>
      </c>
      <c r="XF3" s="270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69" t="s">
        <v>20</v>
      </c>
      <c r="XO3" s="270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69" t="s">
        <v>20</v>
      </c>
      <c r="XX3" s="270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69" t="s">
        <v>20</v>
      </c>
      <c r="YG3" s="270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69" t="s">
        <v>20</v>
      </c>
      <c r="YP3" s="270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69" t="s">
        <v>20</v>
      </c>
      <c r="YY3" s="270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69" t="s">
        <v>20</v>
      </c>
      <c r="ZH3" s="270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69" t="s">
        <v>20</v>
      </c>
      <c r="ZQ3" s="270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69" t="s">
        <v>20</v>
      </c>
      <c r="ZZ3" s="270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69" t="s">
        <v>20</v>
      </c>
      <c r="AAI3" s="270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69" t="s">
        <v>20</v>
      </c>
      <c r="AAR3" s="270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69" t="s">
        <v>20</v>
      </c>
      <c r="ABA3" s="270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69" t="s">
        <v>20</v>
      </c>
      <c r="ABJ3" s="270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69" t="s">
        <v>20</v>
      </c>
      <c r="ABS3" s="270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69" t="s">
        <v>20</v>
      </c>
      <c r="ACB3" s="270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69" t="s">
        <v>20</v>
      </c>
      <c r="ACK3" s="270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69" t="s">
        <v>20</v>
      </c>
      <c r="ACT3" s="270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69" t="s">
        <v>20</v>
      </c>
      <c r="ADC3" s="270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69" t="s">
        <v>20</v>
      </c>
      <c r="ADL3" s="270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69" t="s">
        <v>20</v>
      </c>
      <c r="ADU3" s="270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69" t="s">
        <v>20</v>
      </c>
      <c r="AED3" s="270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69" t="s">
        <v>20</v>
      </c>
      <c r="AEM3" s="270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69" t="s">
        <v>20</v>
      </c>
      <c r="AEV3" s="270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69" t="s">
        <v>20</v>
      </c>
      <c r="AFE3" s="270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ALFONSO ESPINDOLA</v>
      </c>
      <c r="C4" s="641" t="str">
        <f t="shared" si="0"/>
        <v>Seaboard</v>
      </c>
      <c r="D4" s="100" t="str">
        <f t="shared" si="0"/>
        <v>PED. 94658208</v>
      </c>
      <c r="E4" s="132">
        <f t="shared" si="0"/>
        <v>44991</v>
      </c>
      <c r="F4" s="86">
        <f t="shared" si="0"/>
        <v>18881.27</v>
      </c>
      <c r="G4" s="73">
        <f t="shared" si="0"/>
        <v>21</v>
      </c>
      <c r="H4" s="48">
        <f t="shared" si="0"/>
        <v>19038.3</v>
      </c>
      <c r="I4" s="103">
        <f t="shared" si="0"/>
        <v>-157.02999999999884</v>
      </c>
      <c r="L4" s="75" t="s">
        <v>23</v>
      </c>
      <c r="Q4" s="230"/>
      <c r="V4" s="75" t="s">
        <v>23</v>
      </c>
      <c r="AA4" s="230"/>
      <c r="AF4" s="75" t="s">
        <v>23</v>
      </c>
      <c r="AK4" s="230"/>
      <c r="AP4" s="75" t="s">
        <v>23</v>
      </c>
      <c r="AU4" s="73"/>
      <c r="AZ4" s="75" t="s">
        <v>23</v>
      </c>
      <c r="BE4" s="230"/>
      <c r="BJ4" s="75" t="s">
        <v>23</v>
      </c>
      <c r="BO4" s="73"/>
      <c r="BT4" s="73" t="s">
        <v>83</v>
      </c>
      <c r="BY4" s="230"/>
      <c r="CD4" s="75" t="s">
        <v>23</v>
      </c>
      <c r="CI4" s="230"/>
      <c r="CN4" s="75" t="s">
        <v>23</v>
      </c>
      <c r="CS4" s="73"/>
      <c r="CX4" s="75" t="s">
        <v>23</v>
      </c>
      <c r="DC4" s="230"/>
      <c r="DH4" s="75" t="s">
        <v>23</v>
      </c>
      <c r="DM4" s="230"/>
      <c r="DR4" s="75" t="s">
        <v>23</v>
      </c>
      <c r="DW4" s="230"/>
      <c r="EB4" s="75" t="s">
        <v>23</v>
      </c>
      <c r="EG4" s="123"/>
      <c r="EL4" s="75" t="s">
        <v>85</v>
      </c>
      <c r="EQ4" s="123"/>
      <c r="EV4" s="73" t="s">
        <v>54</v>
      </c>
      <c r="FA4" s="73"/>
      <c r="FF4" s="73" t="s">
        <v>23</v>
      </c>
      <c r="FI4" s="95"/>
      <c r="FJ4" s="129"/>
      <c r="FK4" s="230"/>
      <c r="FP4" s="75" t="s">
        <v>23</v>
      </c>
      <c r="FU4" s="73"/>
      <c r="FZ4" s="75" t="s">
        <v>23</v>
      </c>
      <c r="GE4" s="73"/>
      <c r="GF4" s="145"/>
      <c r="GG4" s="385"/>
      <c r="GJ4" s="75" t="s">
        <v>23</v>
      </c>
      <c r="GO4" s="230"/>
      <c r="GT4" s="75" t="s">
        <v>23</v>
      </c>
      <c r="GY4" s="230"/>
      <c r="HD4" s="75" t="s">
        <v>23</v>
      </c>
      <c r="HI4" s="230"/>
      <c r="HJ4" s="73"/>
      <c r="HK4" s="387"/>
      <c r="HN4" s="75" t="s">
        <v>23</v>
      </c>
      <c r="HS4" s="230"/>
      <c r="HX4" s="75" t="s">
        <v>23</v>
      </c>
      <c r="IC4" s="230"/>
      <c r="IF4" s="75" t="s">
        <v>44</v>
      </c>
      <c r="IH4" s="75" t="s">
        <v>23</v>
      </c>
      <c r="II4" s="850"/>
      <c r="IJ4" s="638"/>
      <c r="IM4" s="230"/>
      <c r="IR4" s="75" t="s">
        <v>54</v>
      </c>
      <c r="IW4" s="230"/>
      <c r="JB4" s="75" t="s">
        <v>23</v>
      </c>
      <c r="JG4" s="230"/>
      <c r="JH4" s="103"/>
      <c r="JL4" s="75" t="s">
        <v>23</v>
      </c>
      <c r="JQ4" s="230"/>
      <c r="JV4" s="75" t="s">
        <v>23</v>
      </c>
      <c r="JY4" s="75" t="s">
        <v>46</v>
      </c>
      <c r="KA4" s="230"/>
      <c r="KB4" s="145"/>
      <c r="KC4" s="385"/>
      <c r="KF4" s="75" t="s">
        <v>23</v>
      </c>
      <c r="KK4" s="230"/>
      <c r="KO4" s="73"/>
      <c r="KP4" s="73" t="s">
        <v>23</v>
      </c>
      <c r="KU4" s="73"/>
      <c r="KV4" s="127"/>
      <c r="KW4" s="388"/>
      <c r="KZ4" s="75" t="s">
        <v>23</v>
      </c>
      <c r="LB4" s="131"/>
      <c r="LE4" s="183"/>
      <c r="LJ4" s="75" t="s">
        <v>23</v>
      </c>
      <c r="LO4" s="230"/>
      <c r="LP4" s="103"/>
      <c r="LT4" s="75" t="s">
        <v>23</v>
      </c>
      <c r="LY4" s="230"/>
      <c r="MD4" s="75" t="s">
        <v>23</v>
      </c>
      <c r="MI4" s="230"/>
      <c r="MN4" s="75" t="s">
        <v>23</v>
      </c>
      <c r="MS4" s="230"/>
      <c r="MX4" s="75" t="s">
        <v>23</v>
      </c>
      <c r="NC4" s="230"/>
      <c r="NH4" s="75" t="s">
        <v>23</v>
      </c>
      <c r="NM4" s="230"/>
      <c r="NR4" s="75" t="s">
        <v>23</v>
      </c>
      <c r="NW4" s="230"/>
      <c r="OB4" s="75" t="s">
        <v>23</v>
      </c>
      <c r="OG4" s="230"/>
      <c r="OL4" s="75" t="s">
        <v>23</v>
      </c>
      <c r="OQ4" s="183"/>
      <c r="OV4" s="75" t="s">
        <v>23</v>
      </c>
      <c r="PA4" s="230"/>
      <c r="PF4" s="75" t="s">
        <v>23</v>
      </c>
      <c r="PK4" s="230"/>
      <c r="PQ4" s="75" t="s">
        <v>23</v>
      </c>
      <c r="PV4" s="230"/>
      <c r="QA4" s="75" t="s">
        <v>23</v>
      </c>
      <c r="QF4" s="230"/>
      <c r="QK4" s="75" t="s">
        <v>23</v>
      </c>
      <c r="QP4" s="230"/>
      <c r="QU4" s="75" t="s">
        <v>23</v>
      </c>
      <c r="QZ4" s="230"/>
      <c r="RE4" s="75" t="s">
        <v>23</v>
      </c>
      <c r="RJ4" s="230"/>
      <c r="RO4" s="75" t="s">
        <v>23</v>
      </c>
      <c r="RT4" s="230"/>
      <c r="RY4" s="75" t="s">
        <v>23</v>
      </c>
      <c r="SD4" s="230"/>
      <c r="SI4" s="75" t="s">
        <v>23</v>
      </c>
      <c r="SN4" s="230"/>
      <c r="SS4" s="75" t="s">
        <v>23</v>
      </c>
      <c r="SX4" s="230"/>
      <c r="TC4" s="75" t="s">
        <v>23</v>
      </c>
      <c r="TH4" s="230"/>
      <c r="TM4" s="75" t="s">
        <v>23</v>
      </c>
      <c r="TR4" s="230"/>
      <c r="TW4" s="75" t="s">
        <v>23</v>
      </c>
      <c r="UB4" s="230"/>
      <c r="UF4" s="75" t="s">
        <v>23</v>
      </c>
      <c r="UK4" s="230"/>
      <c r="UO4" s="75" t="s">
        <v>23</v>
      </c>
      <c r="UT4" s="230"/>
      <c r="UX4" s="75" t="s">
        <v>23</v>
      </c>
      <c r="VC4" s="230"/>
      <c r="VG4" s="75" t="s">
        <v>23</v>
      </c>
      <c r="VL4" s="230"/>
      <c r="VP4" s="75" t="s">
        <v>23</v>
      </c>
      <c r="VU4" s="230"/>
      <c r="VY4" s="75" t="s">
        <v>23</v>
      </c>
      <c r="WD4" s="230"/>
      <c r="WH4" s="75" t="s">
        <v>23</v>
      </c>
      <c r="WM4" s="230"/>
      <c r="WQ4" s="75" t="s">
        <v>23</v>
      </c>
      <c r="WV4" s="230"/>
      <c r="WZ4" s="75" t="s">
        <v>23</v>
      </c>
      <c r="XE4" s="230"/>
      <c r="XI4" s="75" t="s">
        <v>23</v>
      </c>
      <c r="XN4" s="230"/>
      <c r="XR4" s="75" t="s">
        <v>23</v>
      </c>
      <c r="XW4" s="230"/>
      <c r="YA4" s="75" t="s">
        <v>23</v>
      </c>
      <c r="YF4" s="230"/>
      <c r="YJ4" s="75" t="s">
        <v>23</v>
      </c>
      <c r="YO4" s="230"/>
      <c r="YS4" s="75" t="s">
        <v>23</v>
      </c>
      <c r="YX4" s="230"/>
      <c r="ZB4" s="75" t="s">
        <v>23</v>
      </c>
      <c r="ZG4" s="230"/>
      <c r="ZK4" s="75" t="s">
        <v>23</v>
      </c>
      <c r="ZP4" s="230"/>
      <c r="ZT4" s="75" t="s">
        <v>23</v>
      </c>
      <c r="ZY4" s="230"/>
      <c r="AAC4" s="75" t="s">
        <v>23</v>
      </c>
      <c r="AAH4" s="230"/>
      <c r="AAL4" s="75" t="s">
        <v>23</v>
      </c>
      <c r="AAQ4" s="230"/>
      <c r="AAU4" s="75" t="s">
        <v>23</v>
      </c>
      <c r="AAZ4" s="230"/>
      <c r="ABD4" s="75" t="s">
        <v>23</v>
      </c>
      <c r="ABI4" s="230"/>
      <c r="ABM4" s="75" t="s">
        <v>23</v>
      </c>
      <c r="ABR4" s="230"/>
      <c r="ABV4" s="75" t="s">
        <v>23</v>
      </c>
      <c r="ACA4" s="230"/>
      <c r="ACE4" s="75" t="s">
        <v>23</v>
      </c>
      <c r="ACJ4" s="230"/>
      <c r="ACN4" s="75" t="s">
        <v>23</v>
      </c>
      <c r="ACS4" s="230"/>
      <c r="ACW4" s="75" t="s">
        <v>23</v>
      </c>
      <c r="ADB4" s="230"/>
      <c r="ADF4" s="75" t="s">
        <v>23</v>
      </c>
      <c r="ADK4" s="230"/>
      <c r="ADO4" s="75" t="s">
        <v>23</v>
      </c>
      <c r="ADT4" s="230"/>
      <c r="ADX4" s="75" t="s">
        <v>23</v>
      </c>
      <c r="AEC4" s="230"/>
      <c r="AEG4" s="75" t="s">
        <v>23</v>
      </c>
      <c r="AEL4" s="230"/>
      <c r="AEP4" s="75" t="s">
        <v>23</v>
      </c>
      <c r="AEU4" s="230"/>
      <c r="AEY4" s="75" t="s">
        <v>23</v>
      </c>
      <c r="AFD4" s="230"/>
    </row>
    <row r="5" spans="1:837" x14ac:dyDescent="0.25">
      <c r="A5" s="134">
        <v>2</v>
      </c>
      <c r="B5" s="75" t="str">
        <f t="shared" ref="B5:H5" si="1">U5</f>
        <v>SEABOARD FOODS</v>
      </c>
      <c r="C5" s="75" t="str">
        <f t="shared" si="1"/>
        <v>Seaboard</v>
      </c>
      <c r="D5" s="100" t="str">
        <f t="shared" si="1"/>
        <v>PED. 94755165</v>
      </c>
      <c r="E5" s="132">
        <f t="shared" si="1"/>
        <v>44992</v>
      </c>
      <c r="F5" s="86">
        <f t="shared" si="1"/>
        <v>18892.2</v>
      </c>
      <c r="G5" s="73">
        <f t="shared" si="1"/>
        <v>21</v>
      </c>
      <c r="H5" s="48">
        <f t="shared" si="1"/>
        <v>18948.099999999999</v>
      </c>
      <c r="I5" s="103">
        <f>AB5</f>
        <v>-55.899999999997817</v>
      </c>
      <c r="K5" s="940" t="s">
        <v>375</v>
      </c>
      <c r="L5" s="1105" t="s">
        <v>364</v>
      </c>
      <c r="M5" s="643" t="s">
        <v>365</v>
      </c>
      <c r="N5" s="638">
        <v>44991</v>
      </c>
      <c r="O5" s="639">
        <v>18881.27</v>
      </c>
      <c r="P5" s="636">
        <v>21</v>
      </c>
      <c r="Q5" s="845">
        <v>19038.3</v>
      </c>
      <c r="R5" s="135">
        <f>O5-Q5</f>
        <v>-157.02999999999884</v>
      </c>
      <c r="S5" s="135"/>
      <c r="U5" s="635" t="s">
        <v>116</v>
      </c>
      <c r="V5" s="1107" t="s">
        <v>364</v>
      </c>
      <c r="W5" s="637" t="s">
        <v>368</v>
      </c>
      <c r="X5" s="638">
        <v>44992</v>
      </c>
      <c r="Y5" s="639">
        <v>18892.2</v>
      </c>
      <c r="Z5" s="636">
        <v>21</v>
      </c>
      <c r="AA5" s="845">
        <v>18948.099999999999</v>
      </c>
      <c r="AB5" s="135">
        <f>Y5-AA5</f>
        <v>-55.899999999997817</v>
      </c>
      <c r="AC5" s="382"/>
      <c r="AE5" s="635" t="s">
        <v>369</v>
      </c>
      <c r="AF5" s="1107" t="s">
        <v>364</v>
      </c>
      <c r="AG5" s="637" t="s">
        <v>370</v>
      </c>
      <c r="AH5" s="640">
        <v>44992</v>
      </c>
      <c r="AI5" s="639">
        <v>18860.330000000002</v>
      </c>
      <c r="AJ5" s="636">
        <v>21</v>
      </c>
      <c r="AK5" s="845">
        <v>18920.099999999999</v>
      </c>
      <c r="AL5" s="135">
        <f>AI5-AK5</f>
        <v>-59.769999999996799</v>
      </c>
      <c r="AM5" s="382"/>
      <c r="AN5" s="75" t="s">
        <v>41</v>
      </c>
      <c r="AO5" s="641" t="s">
        <v>116</v>
      </c>
      <c r="AP5" s="1107" t="s">
        <v>364</v>
      </c>
      <c r="AQ5" s="642" t="s">
        <v>371</v>
      </c>
      <c r="AR5" s="638">
        <v>44992</v>
      </c>
      <c r="AS5" s="639">
        <v>19068.240000000002</v>
      </c>
      <c r="AT5" s="636">
        <v>21</v>
      </c>
      <c r="AU5" s="845">
        <v>19134.7</v>
      </c>
      <c r="AV5" s="135">
        <f>AS5-AU5</f>
        <v>-66.459999999999127</v>
      </c>
      <c r="AW5" s="382"/>
      <c r="AY5" s="641" t="s">
        <v>366</v>
      </c>
      <c r="AZ5" s="1106" t="s">
        <v>367</v>
      </c>
      <c r="BA5" s="642" t="s">
        <v>368</v>
      </c>
      <c r="BB5" s="638">
        <v>44992</v>
      </c>
      <c r="BC5" s="639">
        <v>18540.87</v>
      </c>
      <c r="BD5" s="636">
        <v>20</v>
      </c>
      <c r="BE5" s="845">
        <v>18622.13</v>
      </c>
      <c r="BF5" s="135">
        <f>BC5-BE5</f>
        <v>-81.260000000002037</v>
      </c>
      <c r="BG5" s="382"/>
      <c r="BI5" s="641" t="s">
        <v>366</v>
      </c>
      <c r="BJ5" s="1106" t="s">
        <v>367</v>
      </c>
      <c r="BK5" s="642" t="s">
        <v>374</v>
      </c>
      <c r="BL5" s="638">
        <v>44994</v>
      </c>
      <c r="BM5" s="639">
        <v>18118.580000000002</v>
      </c>
      <c r="BN5" s="636">
        <v>20</v>
      </c>
      <c r="BO5" s="845">
        <v>18208.919999999998</v>
      </c>
      <c r="BP5" s="135">
        <f>BM5-BO5</f>
        <v>-90.339999999996508</v>
      </c>
      <c r="BQ5" s="382"/>
      <c r="BS5" s="941"/>
      <c r="BT5" s="1040"/>
      <c r="BU5" s="642"/>
      <c r="BV5" s="638"/>
      <c r="BW5" s="639"/>
      <c r="BX5" s="636"/>
      <c r="BY5" s="845"/>
      <c r="BZ5" s="135">
        <f>BW5-BY5</f>
        <v>0</v>
      </c>
      <c r="CA5" s="382"/>
      <c r="CB5" s="236"/>
      <c r="CC5" s="635"/>
      <c r="CD5" s="848"/>
      <c r="CE5" s="642"/>
      <c r="CF5" s="638"/>
      <c r="CG5" s="639"/>
      <c r="CH5" s="636"/>
      <c r="CI5" s="845"/>
      <c r="CJ5" s="135">
        <f>CG5-CI5</f>
        <v>0</v>
      </c>
      <c r="CK5" s="236"/>
      <c r="CL5" s="236"/>
      <c r="CM5" s="942"/>
      <c r="CN5" s="1038"/>
      <c r="CO5" s="637"/>
      <c r="CP5" s="638"/>
      <c r="CQ5" s="639"/>
      <c r="CR5" s="636"/>
      <c r="CS5" s="845"/>
      <c r="CT5" s="135">
        <f>CQ5-CS5</f>
        <v>0</v>
      </c>
      <c r="CU5" s="382"/>
      <c r="CW5" s="635"/>
      <c r="CX5" s="636"/>
      <c r="CY5" s="637"/>
      <c r="CZ5" s="638"/>
      <c r="DA5" s="639"/>
      <c r="DB5" s="636"/>
      <c r="DC5" s="845"/>
      <c r="DD5" s="135">
        <f>DA5-DC5</f>
        <v>0</v>
      </c>
      <c r="DE5" s="382"/>
      <c r="DG5" s="641"/>
      <c r="DH5" s="848"/>
      <c r="DI5" s="642"/>
      <c r="DJ5" s="638"/>
      <c r="DK5" s="639"/>
      <c r="DL5" s="636"/>
      <c r="DM5" s="845"/>
      <c r="DN5" s="135">
        <f>DK5-DM5</f>
        <v>0</v>
      </c>
      <c r="DO5" s="382"/>
      <c r="DQ5" s="649"/>
      <c r="DR5" s="1038"/>
      <c r="DS5" s="642"/>
      <c r="DT5" s="638"/>
      <c r="DU5" s="639"/>
      <c r="DV5" s="636"/>
      <c r="DW5" s="845"/>
      <c r="DX5" s="135">
        <f>DU5-DW5</f>
        <v>0</v>
      </c>
      <c r="DY5" s="236"/>
      <c r="EA5" s="641"/>
      <c r="EB5" s="1039"/>
      <c r="EC5" s="642"/>
      <c r="ED5" s="638"/>
      <c r="EE5" s="639"/>
      <c r="EF5" s="636"/>
      <c r="EG5" s="845"/>
      <c r="EH5" s="135">
        <f>EE5-EG5</f>
        <v>0</v>
      </c>
      <c r="EI5" s="382"/>
      <c r="EJ5" s="75" t="s">
        <v>49</v>
      </c>
      <c r="EK5" s="641"/>
      <c r="EL5" s="1039"/>
      <c r="EM5" s="642"/>
      <c r="EN5" s="638"/>
      <c r="EO5" s="639"/>
      <c r="EP5" s="636"/>
      <c r="EQ5" s="845"/>
      <c r="ER5" s="135">
        <f>EO5-EQ5</f>
        <v>0</v>
      </c>
      <c r="ES5" s="382"/>
      <c r="ET5" s="75" t="s">
        <v>49</v>
      </c>
      <c r="EU5" s="635"/>
      <c r="EV5" s="1039"/>
      <c r="EW5" s="637"/>
      <c r="EX5" s="638"/>
      <c r="EY5" s="639"/>
      <c r="EZ5" s="636"/>
      <c r="FA5" s="620"/>
      <c r="FB5" s="135">
        <f>EY5-FA5</f>
        <v>0</v>
      </c>
      <c r="FC5" s="382"/>
      <c r="FE5" s="641"/>
      <c r="FF5" s="636"/>
      <c r="FG5" s="642"/>
      <c r="FH5" s="638"/>
      <c r="FI5" s="639"/>
      <c r="FJ5" s="636"/>
      <c r="FK5" s="620"/>
      <c r="FL5" s="135">
        <f>FI5-FK5</f>
        <v>0</v>
      </c>
      <c r="FM5" s="382"/>
      <c r="FO5" s="649"/>
      <c r="FP5" s="636"/>
      <c r="FQ5" s="642"/>
      <c r="FR5" s="638"/>
      <c r="FS5" s="639"/>
      <c r="FT5" s="636"/>
      <c r="FU5" s="845"/>
      <c r="FV5" s="135">
        <f>FS5-FU5</f>
        <v>0</v>
      </c>
      <c r="FW5" s="382"/>
      <c r="FY5" s="696"/>
      <c r="FZ5" s="636"/>
      <c r="GA5" s="642"/>
      <c r="GB5" s="640"/>
      <c r="GC5" s="639"/>
      <c r="GD5" s="636"/>
      <c r="GE5" s="845"/>
      <c r="GF5" s="135">
        <f>GC5-GE5</f>
        <v>0</v>
      </c>
      <c r="GG5" s="382"/>
      <c r="GI5" s="1032"/>
      <c r="GJ5" s="636"/>
      <c r="GK5" s="636"/>
      <c r="GL5" s="640"/>
      <c r="GM5" s="639"/>
      <c r="GN5" s="636"/>
      <c r="GO5" s="845"/>
      <c r="GP5" s="135">
        <f>GM5-GO5</f>
        <v>0</v>
      </c>
      <c r="GQ5" s="382"/>
      <c r="GS5" s="1033"/>
      <c r="GT5" s="636"/>
      <c r="GU5" s="642"/>
      <c r="GV5" s="640"/>
      <c r="GW5" s="639"/>
      <c r="GX5" s="636"/>
      <c r="GY5" s="845"/>
      <c r="GZ5" s="135">
        <f>GW5-GY5</f>
        <v>0</v>
      </c>
      <c r="HA5" s="382"/>
      <c r="HC5" s="641"/>
      <c r="HD5" s="636"/>
      <c r="HE5" s="642"/>
      <c r="HF5" s="638"/>
      <c r="HG5" s="639"/>
      <c r="HH5" s="636"/>
      <c r="HI5" s="620"/>
      <c r="HJ5" s="135">
        <f>HG5-HI5</f>
        <v>0</v>
      </c>
      <c r="HK5" s="382"/>
      <c r="HM5" s="1032"/>
      <c r="HN5" s="636"/>
      <c r="HO5" s="642"/>
      <c r="HP5" s="638"/>
      <c r="HQ5" s="639"/>
      <c r="HR5" s="636"/>
      <c r="HS5" s="845"/>
      <c r="HT5" s="135">
        <f>HQ5-HS5</f>
        <v>0</v>
      </c>
      <c r="HU5" s="382"/>
      <c r="HW5" s="1151"/>
      <c r="HX5" s="636"/>
      <c r="HY5" s="642"/>
      <c r="HZ5" s="638"/>
      <c r="IA5" s="639"/>
      <c r="IB5" s="636"/>
      <c r="IC5" s="845"/>
      <c r="ID5" s="135">
        <f>IA5-IC5</f>
        <v>0</v>
      </c>
      <c r="IE5" s="382"/>
      <c r="IG5" s="635"/>
      <c r="IH5" s="636"/>
      <c r="II5" s="637"/>
      <c r="IJ5" s="638"/>
      <c r="IK5" s="639"/>
      <c r="IL5" s="636"/>
      <c r="IM5" s="845"/>
      <c r="IN5" s="135">
        <f>IK5-IM5</f>
        <v>0</v>
      </c>
      <c r="IO5" s="382"/>
      <c r="IQ5" s="635"/>
      <c r="IR5" s="636"/>
      <c r="IS5" s="637"/>
      <c r="IT5" s="638"/>
      <c r="IU5" s="639"/>
      <c r="IV5" s="636"/>
      <c r="IW5" s="845"/>
      <c r="IX5" s="135">
        <f>IU5-IW5</f>
        <v>0</v>
      </c>
      <c r="IY5" s="382"/>
      <c r="JA5" s="641"/>
      <c r="JB5" s="636"/>
      <c r="JC5" s="637"/>
      <c r="JD5" s="638"/>
      <c r="JE5" s="639"/>
      <c r="JF5" s="636"/>
      <c r="JG5" s="845"/>
      <c r="JH5" s="135">
        <f>JE5-JG5</f>
        <v>0</v>
      </c>
      <c r="JI5" s="382"/>
      <c r="JK5" s="1153"/>
      <c r="JL5" s="651"/>
      <c r="JM5" s="642"/>
      <c r="JN5" s="638"/>
      <c r="JO5" s="639"/>
      <c r="JP5" s="636"/>
      <c r="JQ5" s="620"/>
      <c r="JR5" s="135">
        <f>JO5-JQ5</f>
        <v>0</v>
      </c>
      <c r="JS5" s="382"/>
      <c r="JU5" s="635"/>
      <c r="JV5" s="636"/>
      <c r="JW5" s="637"/>
      <c r="JX5" s="638"/>
      <c r="JY5" s="639"/>
      <c r="JZ5" s="636"/>
      <c r="KA5" s="845"/>
      <c r="KB5" s="135">
        <f>JY5-KA5</f>
        <v>0</v>
      </c>
      <c r="KC5" s="382"/>
      <c r="KE5" s="1152"/>
      <c r="KF5" s="636"/>
      <c r="KG5" s="637"/>
      <c r="KH5" s="638"/>
      <c r="KI5" s="639"/>
      <c r="KJ5" s="636"/>
      <c r="KK5" s="845"/>
      <c r="KL5" s="135">
        <f>KI5-KK5</f>
        <v>0</v>
      </c>
      <c r="KM5" s="382"/>
      <c r="KO5" s="635"/>
      <c r="KP5" s="636"/>
      <c r="KQ5" s="637"/>
      <c r="KR5" s="638"/>
      <c r="KS5" s="639"/>
      <c r="KT5" s="636"/>
      <c r="KU5" s="845"/>
      <c r="KV5" s="135">
        <f>KS5-KU5</f>
        <v>0</v>
      </c>
      <c r="KW5" s="382"/>
      <c r="KY5" s="635"/>
      <c r="KZ5" s="636"/>
      <c r="LA5" s="637"/>
      <c r="LB5" s="640"/>
      <c r="LC5" s="639"/>
      <c r="LD5" s="636"/>
      <c r="LE5" s="845"/>
      <c r="LF5" s="135">
        <f>LC5-LE5</f>
        <v>0</v>
      </c>
      <c r="LG5" s="382"/>
      <c r="LH5" s="75" t="s">
        <v>41</v>
      </c>
      <c r="LI5" s="641"/>
      <c r="LJ5" s="636"/>
      <c r="LK5" s="642"/>
      <c r="LL5" s="638"/>
      <c r="LM5" s="639"/>
      <c r="LN5" s="636"/>
      <c r="LO5" s="845"/>
      <c r="LP5" s="135">
        <f>LM5-LO5</f>
        <v>0</v>
      </c>
      <c r="LQ5" s="382"/>
      <c r="LS5" s="641"/>
      <c r="LT5" s="636"/>
      <c r="LU5" s="643"/>
      <c r="LV5" s="638"/>
      <c r="LW5" s="639"/>
      <c r="LX5" s="636"/>
      <c r="LY5" s="845"/>
      <c r="LZ5" s="135">
        <f>LW5-LY5</f>
        <v>0</v>
      </c>
      <c r="MA5" s="382"/>
      <c r="MB5" s="236"/>
      <c r="MC5" s="641"/>
      <c r="MD5" s="636"/>
      <c r="ME5" s="642"/>
      <c r="MF5" s="640"/>
      <c r="MG5" s="639"/>
      <c r="MH5" s="636"/>
      <c r="MI5" s="845"/>
      <c r="MJ5" s="135">
        <f>MG5-MI5</f>
        <v>0</v>
      </c>
      <c r="MK5" s="135"/>
      <c r="MM5" s="641"/>
      <c r="MN5" s="636"/>
      <c r="MO5" s="642"/>
      <c r="MP5" s="640"/>
      <c r="MQ5" s="639"/>
      <c r="MR5" s="636"/>
      <c r="MS5" s="845"/>
      <c r="MT5" s="135">
        <f>MQ5-MS5</f>
        <v>0</v>
      </c>
      <c r="MU5" s="135"/>
      <c r="MW5" s="641"/>
      <c r="MX5" s="636"/>
      <c r="MY5" s="642"/>
      <c r="MZ5" s="640"/>
      <c r="NA5" s="639"/>
      <c r="NB5" s="636"/>
      <c r="NC5" s="845"/>
      <c r="ND5" s="135">
        <f>NA5-NC5</f>
        <v>0</v>
      </c>
      <c r="NE5" s="135"/>
      <c r="NG5" s="641"/>
      <c r="NH5" s="636"/>
      <c r="NI5" s="643"/>
      <c r="NJ5" s="640"/>
      <c r="NK5" s="639"/>
      <c r="NL5" s="636"/>
      <c r="NM5" s="845"/>
      <c r="NN5" s="135">
        <f>NK5-NM5</f>
        <v>0</v>
      </c>
      <c r="NO5" s="135"/>
      <c r="NQ5" s="641"/>
      <c r="NR5" s="636"/>
      <c r="NS5" s="643"/>
      <c r="NT5" s="640"/>
      <c r="NU5" s="639"/>
      <c r="NV5" s="636"/>
      <c r="NW5" s="845"/>
      <c r="NX5" s="135">
        <f>NU5-NW5</f>
        <v>0</v>
      </c>
      <c r="NY5" s="135"/>
      <c r="OA5" s="641"/>
      <c r="OB5" s="636"/>
      <c r="OC5" s="642"/>
      <c r="OD5" s="640"/>
      <c r="OE5" s="639"/>
      <c r="OF5" s="636"/>
      <c r="OG5" s="845"/>
      <c r="OH5" s="135">
        <f>OE5-OG5</f>
        <v>0</v>
      </c>
      <c r="OI5" s="135"/>
      <c r="OK5" s="641"/>
      <c r="OL5" s="636"/>
      <c r="OM5" s="643"/>
      <c r="ON5" s="640"/>
      <c r="OO5" s="639"/>
      <c r="OP5" s="636"/>
      <c r="OQ5" s="845"/>
      <c r="OR5" s="135">
        <f>OO5-OQ5</f>
        <v>0</v>
      </c>
      <c r="OS5" s="135"/>
      <c r="OU5" s="641"/>
      <c r="OV5" s="636"/>
      <c r="OW5" s="643"/>
      <c r="OX5" s="638"/>
      <c r="OY5" s="639"/>
      <c r="OZ5" s="636"/>
      <c r="PA5" s="845"/>
      <c r="PB5" s="135">
        <f>OY5-PA5</f>
        <v>0</v>
      </c>
      <c r="PC5" s="135"/>
      <c r="PE5" s="641"/>
      <c r="PF5" s="636"/>
      <c r="PG5" s="642"/>
      <c r="PH5" s="640"/>
      <c r="PI5" s="639"/>
      <c r="PJ5" s="636"/>
      <c r="PK5" s="845"/>
      <c r="PL5" s="135">
        <f>PI5-PK5</f>
        <v>0</v>
      </c>
      <c r="PM5" s="135"/>
      <c r="PN5" s="135"/>
      <c r="PP5" s="641"/>
      <c r="PQ5" s="636"/>
      <c r="PR5" s="643"/>
      <c r="PS5" s="638"/>
      <c r="PT5" s="639"/>
      <c r="PU5" s="636"/>
      <c r="PV5" s="845"/>
      <c r="PW5" s="135">
        <f>PT5-PV5</f>
        <v>0</v>
      </c>
      <c r="PX5" s="135"/>
      <c r="PZ5" s="641"/>
      <c r="QA5" s="636"/>
      <c r="QB5" s="643"/>
      <c r="QC5" s="640"/>
      <c r="QD5" s="639"/>
      <c r="QE5" s="636"/>
      <c r="QF5" s="845"/>
      <c r="QG5" s="135">
        <f>QD5-QF5</f>
        <v>0</v>
      </c>
      <c r="QH5" s="135"/>
      <c r="QJ5" s="641"/>
      <c r="QK5" s="636"/>
      <c r="QL5" s="643"/>
      <c r="QM5" s="638"/>
      <c r="QN5" s="639"/>
      <c r="QO5" s="636"/>
      <c r="QP5" s="845"/>
      <c r="QQ5" s="135">
        <f>QN5-QP5</f>
        <v>0</v>
      </c>
      <c r="QR5" s="135"/>
      <c r="QT5" s="641"/>
      <c r="QU5" s="636"/>
      <c r="QV5" s="642"/>
      <c r="QW5" s="638"/>
      <c r="QX5" s="639"/>
      <c r="QY5" s="636"/>
      <c r="QZ5" s="845"/>
      <c r="RA5" s="135">
        <f>QX5-QZ5</f>
        <v>0</v>
      </c>
      <c r="RB5" s="135"/>
      <c r="RD5" s="641"/>
      <c r="RE5" s="636"/>
      <c r="RF5" s="643"/>
      <c r="RG5" s="638"/>
      <c r="RH5" s="639"/>
      <c r="RI5" s="636"/>
      <c r="RJ5" s="845"/>
      <c r="RK5" s="135">
        <f>RH5-RJ5</f>
        <v>0</v>
      </c>
      <c r="RL5" s="135"/>
      <c r="RN5" s="641"/>
      <c r="RO5" s="848"/>
      <c r="RP5" s="643"/>
      <c r="RQ5" s="640"/>
      <c r="RR5" s="639"/>
      <c r="RS5" s="636"/>
      <c r="RT5" s="845"/>
      <c r="RU5" s="135">
        <f>RR5-RT5</f>
        <v>0</v>
      </c>
      <c r="RV5" s="135"/>
      <c r="RX5" s="641"/>
      <c r="RY5" s="848"/>
      <c r="RZ5" s="643"/>
      <c r="SA5" s="638"/>
      <c r="SB5" s="639"/>
      <c r="SC5" s="636"/>
      <c r="SD5" s="845"/>
      <c r="SE5" s="135">
        <f>SB5-SD5</f>
        <v>0</v>
      </c>
      <c r="SF5" s="135"/>
      <c r="SH5" s="641"/>
      <c r="SI5" s="848"/>
      <c r="SJ5" s="643"/>
      <c r="SK5" s="638"/>
      <c r="SL5" s="639"/>
      <c r="SM5" s="636"/>
      <c r="SN5" s="845"/>
      <c r="SO5" s="135">
        <f>SL5-SN5</f>
        <v>0</v>
      </c>
      <c r="SP5" s="135"/>
      <c r="SR5" s="850"/>
      <c r="SS5" s="848"/>
      <c r="ST5" s="643"/>
      <c r="SU5" s="638"/>
      <c r="SV5" s="639"/>
      <c r="SW5" s="636"/>
      <c r="SX5" s="845"/>
      <c r="SY5" s="135">
        <f>SV5-SX5</f>
        <v>0</v>
      </c>
      <c r="SZ5" s="135"/>
      <c r="TB5" s="850"/>
      <c r="TC5" s="848"/>
      <c r="TD5" s="643"/>
      <c r="TE5" s="638"/>
      <c r="TF5" s="639"/>
      <c r="TG5" s="636"/>
      <c r="TH5" s="845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 xml:space="preserve">SEABOARD FOODS </v>
      </c>
      <c r="C6" s="75" t="str">
        <f t="shared" si="2"/>
        <v>Seaboard</v>
      </c>
      <c r="D6" s="100" t="str">
        <f t="shared" si="2"/>
        <v>PED. 94741931</v>
      </c>
      <c r="E6" s="132">
        <f t="shared" si="2"/>
        <v>44992</v>
      </c>
      <c r="F6" s="86">
        <f t="shared" si="2"/>
        <v>18860.330000000002</v>
      </c>
      <c r="G6" s="73">
        <f t="shared" si="2"/>
        <v>21</v>
      </c>
      <c r="H6" s="48">
        <f t="shared" si="2"/>
        <v>18920.099999999999</v>
      </c>
      <c r="I6" s="103">
        <f>AL5</f>
        <v>-59.769999999996799</v>
      </c>
      <c r="U6" s="635"/>
      <c r="V6" s="644"/>
      <c r="W6" s="641"/>
      <c r="X6" s="641"/>
      <c r="Y6" s="641"/>
      <c r="Z6" s="641"/>
      <c r="AA6" s="636"/>
      <c r="AC6" s="236"/>
      <c r="AE6" s="635"/>
      <c r="AF6" s="846"/>
      <c r="AG6" s="641"/>
      <c r="AH6" s="641"/>
      <c r="AI6" s="641"/>
      <c r="AJ6" s="641"/>
      <c r="AK6" s="636"/>
      <c r="AM6" s="236"/>
      <c r="AO6" s="641"/>
      <c r="AP6" s="644"/>
      <c r="AQ6" s="641"/>
      <c r="AR6" s="641"/>
      <c r="AS6" s="641"/>
      <c r="AT6" s="641"/>
      <c r="AU6" s="636"/>
      <c r="AY6" s="641"/>
      <c r="AZ6" s="644"/>
      <c r="BA6" s="641"/>
      <c r="BB6" s="641"/>
      <c r="BC6" s="641"/>
      <c r="BD6" s="641"/>
      <c r="BE6" s="636"/>
      <c r="BI6" s="641"/>
      <c r="BJ6" s="644"/>
      <c r="BK6" s="641"/>
      <c r="BL6" s="641"/>
      <c r="BM6" s="641"/>
      <c r="BN6" s="641"/>
      <c r="BO6" s="636"/>
      <c r="BQ6" s="236"/>
      <c r="BS6" s="941"/>
      <c r="BT6" s="644"/>
      <c r="BU6" s="641"/>
      <c r="BV6" s="641"/>
      <c r="BW6" s="641"/>
      <c r="BX6" s="641"/>
      <c r="BY6" s="636"/>
      <c r="CA6" s="236"/>
      <c r="CB6" s="236"/>
      <c r="CC6" s="635"/>
      <c r="CD6" s="644"/>
      <c r="CE6" s="641"/>
      <c r="CF6" s="641"/>
      <c r="CG6" s="641"/>
      <c r="CH6" s="641"/>
      <c r="CI6" s="636"/>
      <c r="CK6" s="236"/>
      <c r="CL6" s="236"/>
      <c r="CM6" s="942"/>
      <c r="CN6" s="645"/>
      <c r="CO6" s="641"/>
      <c r="CP6" s="641"/>
      <c r="CQ6" s="641"/>
      <c r="CR6" s="641"/>
      <c r="CS6" s="636"/>
      <c r="CU6" s="236"/>
      <c r="CW6" s="635"/>
      <c r="CX6" s="644"/>
      <c r="CY6" s="641"/>
      <c r="CZ6" s="641"/>
      <c r="DA6" s="641"/>
      <c r="DB6" s="641"/>
      <c r="DC6" s="636"/>
      <c r="DE6" s="236"/>
      <c r="DG6" s="751"/>
      <c r="DH6" s="644"/>
      <c r="DI6" s="641"/>
      <c r="DJ6" s="641"/>
      <c r="DK6" s="641"/>
      <c r="DL6" s="641"/>
      <c r="DM6" s="636"/>
      <c r="DO6" s="236"/>
      <c r="DQ6" s="649"/>
      <c r="DR6" s="644"/>
      <c r="DS6" s="641"/>
      <c r="DT6" s="641"/>
      <c r="DU6" s="641"/>
      <c r="DV6" s="641"/>
      <c r="DW6" s="636"/>
      <c r="DY6" s="236"/>
      <c r="EA6" s="641"/>
      <c r="EB6" s="644"/>
      <c r="EC6" s="641"/>
      <c r="ED6" s="641"/>
      <c r="EE6" s="641"/>
      <c r="EF6" s="641"/>
      <c r="EG6" s="636"/>
      <c r="EI6" s="236"/>
      <c r="EK6" s="641"/>
      <c r="EL6" s="644"/>
      <c r="EM6" s="641"/>
      <c r="EN6" s="641"/>
      <c r="EO6" s="641"/>
      <c r="EP6" s="641"/>
      <c r="EQ6" s="636"/>
      <c r="ES6" s="236"/>
      <c r="EU6" s="760"/>
      <c r="EV6" s="644"/>
      <c r="EW6" s="641"/>
      <c r="EX6" s="641"/>
      <c r="EY6" s="641"/>
      <c r="EZ6" s="641"/>
      <c r="FA6" s="636"/>
      <c r="FC6" s="236"/>
      <c r="FE6" s="760"/>
      <c r="FF6" s="644"/>
      <c r="FG6" s="641"/>
      <c r="FH6" s="641"/>
      <c r="FI6" s="641"/>
      <c r="FJ6" s="641"/>
      <c r="FK6" s="636"/>
      <c r="FM6" s="236"/>
      <c r="FO6" s="635"/>
      <c r="FP6" s="644"/>
      <c r="FQ6" s="641"/>
      <c r="FR6" s="641"/>
      <c r="FS6" s="641"/>
      <c r="FT6" s="641"/>
      <c r="FU6" s="636"/>
      <c r="FW6" s="236"/>
      <c r="FY6" s="697"/>
      <c r="FZ6" s="698"/>
      <c r="GA6" s="641"/>
      <c r="GB6" s="641"/>
      <c r="GC6" s="641"/>
      <c r="GD6" s="641"/>
      <c r="GE6" s="636"/>
      <c r="GG6" s="236"/>
      <c r="GI6" s="1032"/>
      <c r="GJ6" s="650"/>
      <c r="GK6" s="641"/>
      <c r="GL6" s="641"/>
      <c r="GM6" s="641"/>
      <c r="GN6" s="641"/>
      <c r="GO6" s="636"/>
      <c r="GQ6" s="236"/>
      <c r="GS6" s="1033"/>
      <c r="GT6" s="644"/>
      <c r="GU6" s="641"/>
      <c r="GV6" s="641"/>
      <c r="GW6" s="641"/>
      <c r="GX6" s="641"/>
      <c r="GY6" s="636"/>
      <c r="HA6" s="236"/>
      <c r="HC6" s="760"/>
      <c r="HD6" s="644"/>
      <c r="HE6" s="641"/>
      <c r="HF6" s="641"/>
      <c r="HG6" s="641"/>
      <c r="HH6" s="641"/>
      <c r="HI6" s="636"/>
      <c r="HK6" s="236"/>
      <c r="HM6" s="1032"/>
      <c r="HN6" s="641"/>
      <c r="HO6" s="641"/>
      <c r="HP6" s="641"/>
      <c r="HQ6" s="641"/>
      <c r="HR6" s="641"/>
      <c r="HS6" s="636"/>
      <c r="HU6" s="236"/>
      <c r="HW6" s="1151"/>
      <c r="HX6" s="641"/>
      <c r="HY6" s="641"/>
      <c r="HZ6" s="641"/>
      <c r="IA6" s="641"/>
      <c r="IB6" s="641"/>
      <c r="IC6" s="636"/>
      <c r="IE6" s="236"/>
      <c r="IG6" s="635"/>
      <c r="IH6" s="644"/>
      <c r="II6" s="641"/>
      <c r="IJ6" s="641"/>
      <c r="IK6" s="641"/>
      <c r="IL6" s="641"/>
      <c r="IM6" s="636"/>
      <c r="IO6" s="236"/>
      <c r="IQ6" s="635"/>
      <c r="IR6" s="644"/>
      <c r="IS6" s="641"/>
      <c r="IT6" s="641"/>
      <c r="IU6" s="641"/>
      <c r="IV6" s="641"/>
      <c r="IW6" s="636"/>
      <c r="IY6" s="236"/>
      <c r="JA6" s="641"/>
      <c r="JB6" s="641"/>
      <c r="JC6" s="641"/>
      <c r="JD6" s="641"/>
      <c r="JE6" s="641"/>
      <c r="JF6" s="641"/>
      <c r="JG6" s="636"/>
      <c r="JI6" s="236"/>
      <c r="JK6" s="1153"/>
      <c r="JL6" s="644"/>
      <c r="JM6" s="641"/>
      <c r="JN6" s="641"/>
      <c r="JO6" s="641"/>
      <c r="JP6" s="641"/>
      <c r="JQ6" s="636"/>
      <c r="JS6" s="236"/>
      <c r="JU6" s="635"/>
      <c r="JV6" s="644"/>
      <c r="JW6" s="641"/>
      <c r="JX6" s="641"/>
      <c r="JY6" s="641"/>
      <c r="JZ6" s="641"/>
      <c r="KA6" s="636"/>
      <c r="KC6" s="236"/>
      <c r="KE6" s="1152"/>
      <c r="KF6" s="644"/>
      <c r="KG6" s="641"/>
      <c r="KH6" s="641"/>
      <c r="KI6" s="641"/>
      <c r="KJ6" s="641"/>
      <c r="KK6" s="636"/>
      <c r="KM6" s="236"/>
      <c r="KO6" s="635"/>
      <c r="KP6" s="644"/>
      <c r="KQ6" s="641"/>
      <c r="KR6" s="641"/>
      <c r="KS6" s="641"/>
      <c r="KT6" s="641"/>
      <c r="KU6" s="636"/>
      <c r="KW6" s="236"/>
      <c r="KY6" s="635"/>
      <c r="KZ6" s="846"/>
      <c r="LA6" s="641"/>
      <c r="LB6" s="641"/>
      <c r="LC6" s="641"/>
      <c r="LD6" s="641"/>
      <c r="LE6" s="636"/>
      <c r="LG6" s="236"/>
      <c r="LI6" s="641"/>
      <c r="LJ6" s="644"/>
      <c r="LK6" s="641"/>
      <c r="LL6" s="641"/>
      <c r="LM6" s="641"/>
      <c r="LN6" s="641"/>
      <c r="LO6" s="636"/>
      <c r="LS6" s="641"/>
      <c r="LT6" s="644"/>
      <c r="LU6" s="641"/>
      <c r="LV6" s="641"/>
      <c r="LW6" s="641"/>
      <c r="LX6" s="641"/>
      <c r="LY6" s="636"/>
      <c r="MA6" s="379"/>
      <c r="MB6" s="379"/>
      <c r="MC6" s="641"/>
      <c r="MD6" s="644"/>
      <c r="ME6" s="641"/>
      <c r="MF6" s="641"/>
      <c r="MG6" s="641"/>
      <c r="MH6" s="641"/>
      <c r="MI6" s="636"/>
      <c r="MM6" s="641"/>
      <c r="MN6" s="650"/>
      <c r="MO6" s="641"/>
      <c r="MP6" s="641"/>
      <c r="MQ6" s="641"/>
      <c r="MR6" s="641"/>
      <c r="MS6" s="636"/>
      <c r="MW6" s="641"/>
      <c r="MX6" s="650"/>
      <c r="MY6" s="641"/>
      <c r="MZ6" s="641"/>
      <c r="NA6" s="641"/>
      <c r="NB6" s="641"/>
      <c r="NC6" s="636"/>
      <c r="NG6" s="641"/>
      <c r="NH6" s="644"/>
      <c r="NI6" s="641"/>
      <c r="NJ6" s="641"/>
      <c r="NK6" s="641"/>
      <c r="NL6" s="641"/>
      <c r="NM6" s="636"/>
      <c r="NQ6" s="641"/>
      <c r="NR6" s="644"/>
      <c r="NS6" s="641"/>
      <c r="NT6" s="641"/>
      <c r="NU6" s="641"/>
      <c r="NV6" s="641"/>
      <c r="NW6" s="636"/>
      <c r="OA6" s="641"/>
      <c r="OB6" s="644"/>
      <c r="OC6" s="641"/>
      <c r="OD6" s="641"/>
      <c r="OE6" s="641"/>
      <c r="OF6" s="641"/>
      <c r="OG6" s="636"/>
      <c r="OK6" s="849"/>
      <c r="OL6" s="644"/>
      <c r="OM6" s="641"/>
      <c r="ON6" s="641"/>
      <c r="OO6" s="641"/>
      <c r="OP6" s="641"/>
      <c r="OQ6" s="636"/>
      <c r="OU6" s="849"/>
      <c r="OV6" s="644"/>
      <c r="OW6" s="641"/>
      <c r="OX6" s="641"/>
      <c r="OY6" s="641"/>
      <c r="OZ6" s="641"/>
      <c r="PA6" s="636"/>
      <c r="PE6" s="641"/>
      <c r="PF6" s="641"/>
      <c r="PG6" s="641"/>
      <c r="PH6" s="641"/>
      <c r="PI6" s="641"/>
      <c r="PJ6" s="641"/>
      <c r="PK6" s="636"/>
      <c r="PP6" s="641"/>
      <c r="PQ6" s="641"/>
      <c r="PR6" s="641"/>
      <c r="PS6" s="641"/>
      <c r="PT6" s="641"/>
      <c r="PU6" s="641"/>
      <c r="PV6" s="641"/>
      <c r="PZ6" s="849"/>
      <c r="QA6" s="641"/>
      <c r="QB6" s="641"/>
      <c r="QC6" s="641"/>
      <c r="QD6" s="641"/>
      <c r="QE6" s="641"/>
      <c r="QF6" s="636"/>
      <c r="QJ6" s="641"/>
      <c r="QK6" s="760"/>
      <c r="QL6" s="641"/>
      <c r="QM6" s="641"/>
      <c r="QN6" s="641"/>
      <c r="QO6" s="641"/>
      <c r="QP6" s="636"/>
      <c r="QT6" s="641"/>
      <c r="QU6" s="760"/>
      <c r="QV6" s="641"/>
      <c r="QW6" s="641"/>
      <c r="QX6" s="641"/>
      <c r="QY6" s="641"/>
      <c r="QZ6" s="636"/>
      <c r="RD6" s="760"/>
      <c r="RE6" s="641"/>
      <c r="RF6" s="641"/>
      <c r="RG6" s="641"/>
      <c r="RH6" s="641"/>
      <c r="RI6" s="641"/>
      <c r="RJ6" s="636"/>
      <c r="RN6" s="641"/>
      <c r="RO6" s="641"/>
      <c r="RP6" s="641"/>
      <c r="RQ6" s="641"/>
      <c r="RR6" s="641"/>
      <c r="RS6" s="641"/>
      <c r="RT6" s="636"/>
      <c r="RX6" s="641"/>
      <c r="RY6" s="641"/>
      <c r="RZ6" s="641"/>
      <c r="SA6" s="641"/>
      <c r="SB6" s="641"/>
      <c r="SC6" s="641"/>
      <c r="SD6" s="641"/>
      <c r="SH6" s="641"/>
      <c r="SI6" s="641"/>
      <c r="SJ6" s="641"/>
      <c r="SK6" s="641"/>
      <c r="SL6" s="641"/>
      <c r="SM6" s="641"/>
      <c r="SN6" s="641"/>
      <c r="SR6" s="641"/>
      <c r="SS6" s="641"/>
      <c r="ST6" s="641"/>
      <c r="SU6" s="641"/>
      <c r="SV6" s="641"/>
      <c r="SW6" s="641"/>
      <c r="SX6" s="641"/>
      <c r="TB6" s="641"/>
      <c r="TC6" s="641"/>
      <c r="TD6" s="641"/>
      <c r="TE6" s="641"/>
      <c r="TF6" s="641"/>
      <c r="TG6" s="641"/>
      <c r="TH6" s="641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94742657</v>
      </c>
      <c r="E7" s="132">
        <f t="shared" si="3"/>
        <v>44992</v>
      </c>
      <c r="F7" s="86">
        <f t="shared" si="3"/>
        <v>19068.240000000002</v>
      </c>
      <c r="G7" s="73">
        <f t="shared" si="3"/>
        <v>21</v>
      </c>
      <c r="H7" s="48">
        <f t="shared" si="3"/>
        <v>19134.7</v>
      </c>
      <c r="I7" s="103">
        <f t="shared" si="3"/>
        <v>-66.459999999999127</v>
      </c>
      <c r="L7" s="279" t="s">
        <v>7</v>
      </c>
      <c r="M7" s="274" t="s">
        <v>8</v>
      </c>
      <c r="N7" s="275" t="s">
        <v>17</v>
      </c>
      <c r="O7" s="276" t="s">
        <v>2</v>
      </c>
      <c r="P7" s="269" t="s">
        <v>18</v>
      </c>
      <c r="Q7" s="277" t="s">
        <v>15</v>
      </c>
      <c r="R7" s="272"/>
      <c r="S7" s="627"/>
      <c r="V7" s="278" t="s">
        <v>7</v>
      </c>
      <c r="W7" s="274" t="s">
        <v>8</v>
      </c>
      <c r="X7" s="275" t="s">
        <v>17</v>
      </c>
      <c r="Y7" s="276" t="s">
        <v>2</v>
      </c>
      <c r="Z7" s="269" t="s">
        <v>18</v>
      </c>
      <c r="AA7" s="277" t="s">
        <v>15</v>
      </c>
      <c r="AB7" s="272"/>
      <c r="AC7" s="383"/>
      <c r="AF7" s="278" t="s">
        <v>7</v>
      </c>
      <c r="AG7" s="274" t="s">
        <v>8</v>
      </c>
      <c r="AH7" s="275" t="s">
        <v>17</v>
      </c>
      <c r="AI7" s="276" t="s">
        <v>2</v>
      </c>
      <c r="AJ7" s="269" t="s">
        <v>18</v>
      </c>
      <c r="AK7" s="277" t="s">
        <v>15</v>
      </c>
      <c r="AL7" s="272"/>
      <c r="AM7" s="383"/>
      <c r="AP7" s="278" t="s">
        <v>7</v>
      </c>
      <c r="AQ7" s="274" t="s">
        <v>8</v>
      </c>
      <c r="AR7" s="275" t="s">
        <v>17</v>
      </c>
      <c r="AS7" s="276" t="s">
        <v>2</v>
      </c>
      <c r="AT7" s="269" t="s">
        <v>18</v>
      </c>
      <c r="AU7" s="277" t="s">
        <v>15</v>
      </c>
      <c r="AV7" s="272"/>
      <c r="AW7" s="383"/>
      <c r="AZ7" s="278" t="s">
        <v>7</v>
      </c>
      <c r="BA7" s="274" t="s">
        <v>8</v>
      </c>
      <c r="BB7" s="275" t="s">
        <v>17</v>
      </c>
      <c r="BC7" s="276" t="s">
        <v>2</v>
      </c>
      <c r="BD7" s="269" t="s">
        <v>18</v>
      </c>
      <c r="BE7" s="277" t="s">
        <v>15</v>
      </c>
      <c r="BF7" s="272"/>
      <c r="BG7" s="383"/>
      <c r="BJ7" s="278" t="s">
        <v>7</v>
      </c>
      <c r="BK7" s="274" t="s">
        <v>8</v>
      </c>
      <c r="BL7" s="275" t="s">
        <v>17</v>
      </c>
      <c r="BM7" s="276" t="s">
        <v>2</v>
      </c>
      <c r="BN7" s="269" t="s">
        <v>18</v>
      </c>
      <c r="BO7" s="277" t="s">
        <v>15</v>
      </c>
      <c r="BP7" s="272"/>
      <c r="BQ7" s="383"/>
      <c r="BR7" s="379"/>
      <c r="BT7" s="278" t="s">
        <v>7</v>
      </c>
      <c r="BU7" s="274" t="s">
        <v>8</v>
      </c>
      <c r="BV7" s="275" t="s">
        <v>17</v>
      </c>
      <c r="BW7" s="276" t="s">
        <v>2</v>
      </c>
      <c r="BX7" s="269" t="s">
        <v>18</v>
      </c>
      <c r="BY7" s="277" t="s">
        <v>15</v>
      </c>
      <c r="BZ7" s="272"/>
      <c r="CD7" s="278" t="s">
        <v>7</v>
      </c>
      <c r="CE7" s="274" t="s">
        <v>8</v>
      </c>
      <c r="CF7" s="275" t="s">
        <v>17</v>
      </c>
      <c r="CG7" s="276" t="s">
        <v>2</v>
      </c>
      <c r="CH7" s="269" t="s">
        <v>18</v>
      </c>
      <c r="CI7" s="277" t="s">
        <v>15</v>
      </c>
      <c r="CJ7" s="272"/>
      <c r="CN7" s="278" t="s">
        <v>7</v>
      </c>
      <c r="CO7" s="274" t="s">
        <v>8</v>
      </c>
      <c r="CP7" s="275" t="s">
        <v>17</v>
      </c>
      <c r="CQ7" s="276" t="s">
        <v>2</v>
      </c>
      <c r="CR7" s="269" t="s">
        <v>18</v>
      </c>
      <c r="CS7" s="277" t="s">
        <v>15</v>
      </c>
      <c r="CT7" s="272"/>
      <c r="CU7" s="383"/>
      <c r="CX7" s="278" t="s">
        <v>7</v>
      </c>
      <c r="CY7" s="274" t="s">
        <v>8</v>
      </c>
      <c r="CZ7" s="275" t="s">
        <v>17</v>
      </c>
      <c r="DA7" s="276" t="s">
        <v>2</v>
      </c>
      <c r="DB7" s="269" t="s">
        <v>18</v>
      </c>
      <c r="DC7" s="277" t="s">
        <v>15</v>
      </c>
      <c r="DD7" s="272"/>
      <c r="DE7" s="383"/>
      <c r="DH7" s="278" t="s">
        <v>7</v>
      </c>
      <c r="DI7" s="274" t="s">
        <v>8</v>
      </c>
      <c r="DJ7" s="275" t="s">
        <v>17</v>
      </c>
      <c r="DK7" s="276" t="s">
        <v>2</v>
      </c>
      <c r="DL7" s="269" t="s">
        <v>18</v>
      </c>
      <c r="DM7" s="277" t="s">
        <v>15</v>
      </c>
      <c r="DN7" s="272"/>
      <c r="DO7" s="383"/>
      <c r="DR7" s="278" t="s">
        <v>7</v>
      </c>
      <c r="DS7" s="274" t="s">
        <v>8</v>
      </c>
      <c r="DT7" s="275" t="s">
        <v>17</v>
      </c>
      <c r="DU7" s="276" t="s">
        <v>2</v>
      </c>
      <c r="DV7" s="269" t="s">
        <v>18</v>
      </c>
      <c r="DW7" s="277" t="s">
        <v>15</v>
      </c>
      <c r="DX7" s="272"/>
      <c r="EB7" s="278" t="s">
        <v>7</v>
      </c>
      <c r="EC7" s="274" t="s">
        <v>8</v>
      </c>
      <c r="ED7" s="275" t="s">
        <v>17</v>
      </c>
      <c r="EE7" s="276" t="s">
        <v>2</v>
      </c>
      <c r="EF7" s="269" t="s">
        <v>18</v>
      </c>
      <c r="EG7" s="277" t="s">
        <v>15</v>
      </c>
      <c r="EH7" s="272"/>
      <c r="EI7" s="383"/>
      <c r="EL7" s="278" t="s">
        <v>7</v>
      </c>
      <c r="EM7" s="274" t="s">
        <v>8</v>
      </c>
      <c r="EN7" s="275" t="s">
        <v>17</v>
      </c>
      <c r="EO7" s="276" t="s">
        <v>2</v>
      </c>
      <c r="EP7" s="269" t="s">
        <v>18</v>
      </c>
      <c r="EQ7" s="277" t="s">
        <v>15</v>
      </c>
      <c r="ER7" s="272"/>
      <c r="ES7" s="383"/>
      <c r="EV7" s="278" t="s">
        <v>7</v>
      </c>
      <c r="EW7" s="274" t="s">
        <v>8</v>
      </c>
      <c r="EX7" s="275" t="s">
        <v>17</v>
      </c>
      <c r="EY7" s="276" t="s">
        <v>2</v>
      </c>
      <c r="EZ7" s="269" t="s">
        <v>18</v>
      </c>
      <c r="FA7" s="277" t="s">
        <v>15</v>
      </c>
      <c r="FB7" s="272"/>
      <c r="FC7" s="383"/>
      <c r="FF7" s="278" t="s">
        <v>7</v>
      </c>
      <c r="FG7" s="274" t="s">
        <v>8</v>
      </c>
      <c r="FH7" s="275" t="s">
        <v>17</v>
      </c>
      <c r="FI7" s="276" t="s">
        <v>2</v>
      </c>
      <c r="FJ7" s="269" t="s">
        <v>18</v>
      </c>
      <c r="FK7" s="277" t="s">
        <v>15</v>
      </c>
      <c r="FL7" s="272"/>
      <c r="FM7" s="383"/>
      <c r="FP7" s="278" t="s">
        <v>7</v>
      </c>
      <c r="FQ7" s="274" t="s">
        <v>8</v>
      </c>
      <c r="FR7" s="275" t="s">
        <v>17</v>
      </c>
      <c r="FS7" s="276" t="s">
        <v>2</v>
      </c>
      <c r="FT7" s="269" t="s">
        <v>18</v>
      </c>
      <c r="FU7" s="277" t="s">
        <v>15</v>
      </c>
      <c r="FV7" s="272"/>
      <c r="FW7" s="383"/>
      <c r="FZ7" s="278" t="s">
        <v>7</v>
      </c>
      <c r="GA7" s="274" t="s">
        <v>8</v>
      </c>
      <c r="GB7" s="275" t="s">
        <v>17</v>
      </c>
      <c r="GC7" s="276" t="s">
        <v>2</v>
      </c>
      <c r="GD7" s="269" t="s">
        <v>18</v>
      </c>
      <c r="GE7" s="277" t="s">
        <v>15</v>
      </c>
      <c r="GF7" s="272"/>
      <c r="GG7" s="383"/>
      <c r="GJ7" s="278" t="s">
        <v>7</v>
      </c>
      <c r="GK7" s="274" t="s">
        <v>8</v>
      </c>
      <c r="GL7" s="275" t="s">
        <v>17</v>
      </c>
      <c r="GM7" s="276" t="s">
        <v>2</v>
      </c>
      <c r="GN7" s="269" t="s">
        <v>18</v>
      </c>
      <c r="GO7" s="277" t="s">
        <v>15</v>
      </c>
      <c r="GP7" s="272"/>
      <c r="GQ7" s="383"/>
      <c r="GT7" s="278" t="s">
        <v>7</v>
      </c>
      <c r="GU7" s="274" t="s">
        <v>8</v>
      </c>
      <c r="GV7" s="275" t="s">
        <v>17</v>
      </c>
      <c r="GW7" s="276" t="s">
        <v>2</v>
      </c>
      <c r="GX7" s="269" t="s">
        <v>18</v>
      </c>
      <c r="GY7" s="277" t="s">
        <v>15</v>
      </c>
      <c r="GZ7" s="272"/>
      <c r="HA7" s="383"/>
      <c r="HD7" s="278" t="s">
        <v>7</v>
      </c>
      <c r="HE7" s="274" t="s">
        <v>8</v>
      </c>
      <c r="HF7" s="275" t="s">
        <v>17</v>
      </c>
      <c r="HG7" s="276" t="s">
        <v>2</v>
      </c>
      <c r="HH7" s="269" t="s">
        <v>18</v>
      </c>
      <c r="HI7" s="277" t="s">
        <v>15</v>
      </c>
      <c r="HJ7" s="272"/>
      <c r="HK7" s="383"/>
      <c r="HN7" s="273" t="s">
        <v>7</v>
      </c>
      <c r="HO7" s="274" t="s">
        <v>8</v>
      </c>
      <c r="HP7" s="275" t="s">
        <v>17</v>
      </c>
      <c r="HQ7" s="276" t="s">
        <v>2</v>
      </c>
      <c r="HR7" s="269" t="s">
        <v>45</v>
      </c>
      <c r="HS7" s="277" t="s">
        <v>15</v>
      </c>
      <c r="HT7" s="272"/>
      <c r="HU7" s="383"/>
      <c r="HW7" s="378"/>
      <c r="HX7" s="273" t="s">
        <v>7</v>
      </c>
      <c r="HY7" s="274" t="s">
        <v>8</v>
      </c>
      <c r="HZ7" s="275" t="s">
        <v>17</v>
      </c>
      <c r="IA7" s="276" t="s">
        <v>2</v>
      </c>
      <c r="IB7" s="269" t="s">
        <v>45</v>
      </c>
      <c r="IC7" s="277" t="s">
        <v>15</v>
      </c>
      <c r="ID7" s="272"/>
      <c r="IE7" s="383"/>
      <c r="IH7" s="278" t="s">
        <v>7</v>
      </c>
      <c r="II7" s="274" t="s">
        <v>8</v>
      </c>
      <c r="IJ7" s="275" t="s">
        <v>17</v>
      </c>
      <c r="IK7" s="276" t="s">
        <v>2</v>
      </c>
      <c r="IL7" s="269" t="s">
        <v>18</v>
      </c>
      <c r="IM7" s="277" t="s">
        <v>15</v>
      </c>
      <c r="IN7" s="272"/>
      <c r="IO7" s="383"/>
      <c r="IR7" s="278" t="s">
        <v>7</v>
      </c>
      <c r="IS7" s="274" t="s">
        <v>8</v>
      </c>
      <c r="IT7" s="275" t="s">
        <v>17</v>
      </c>
      <c r="IU7" s="276" t="s">
        <v>2</v>
      </c>
      <c r="IV7" s="269" t="s">
        <v>18</v>
      </c>
      <c r="IW7" s="277" t="s">
        <v>15</v>
      </c>
      <c r="IX7" s="272"/>
      <c r="IY7" s="383"/>
      <c r="JB7" s="273" t="s">
        <v>7</v>
      </c>
      <c r="JC7" s="274" t="s">
        <v>8</v>
      </c>
      <c r="JD7" s="275" t="s">
        <v>17</v>
      </c>
      <c r="JE7" s="276" t="s">
        <v>2</v>
      </c>
      <c r="JF7" s="269" t="s">
        <v>18</v>
      </c>
      <c r="JG7" s="277" t="s">
        <v>15</v>
      </c>
      <c r="JH7" s="272"/>
      <c r="JI7" s="383"/>
      <c r="JL7" s="278" t="s">
        <v>7</v>
      </c>
      <c r="JM7" s="274" t="s">
        <v>8</v>
      </c>
      <c r="JN7" s="275" t="s">
        <v>17</v>
      </c>
      <c r="JO7" s="276" t="s">
        <v>2</v>
      </c>
      <c r="JP7" s="269" t="s">
        <v>18</v>
      </c>
      <c r="JQ7" s="277" t="s">
        <v>15</v>
      </c>
      <c r="JR7" s="272"/>
      <c r="JS7" s="383"/>
      <c r="JV7" s="278" t="s">
        <v>7</v>
      </c>
      <c r="JW7" s="274" t="s">
        <v>8</v>
      </c>
      <c r="JX7" s="275" t="s">
        <v>17</v>
      </c>
      <c r="JY7" s="276" t="s">
        <v>2</v>
      </c>
      <c r="JZ7" s="269" t="s">
        <v>18</v>
      </c>
      <c r="KA7" s="277" t="s">
        <v>15</v>
      </c>
      <c r="KB7" s="272"/>
      <c r="KC7" s="383"/>
      <c r="KF7" s="278" t="s">
        <v>7</v>
      </c>
      <c r="KG7" s="274" t="s">
        <v>8</v>
      </c>
      <c r="KH7" s="275" t="s">
        <v>17</v>
      </c>
      <c r="KI7" s="276" t="s">
        <v>2</v>
      </c>
      <c r="KJ7" s="269" t="s">
        <v>18</v>
      </c>
      <c r="KK7" s="277" t="s">
        <v>15</v>
      </c>
      <c r="KL7" s="272"/>
      <c r="KM7" s="383"/>
      <c r="KP7" s="278" t="s">
        <v>7</v>
      </c>
      <c r="KQ7" s="274" t="s">
        <v>8</v>
      </c>
      <c r="KR7" s="275" t="s">
        <v>17</v>
      </c>
      <c r="KS7" s="276" t="s">
        <v>2</v>
      </c>
      <c r="KT7" s="269" t="s">
        <v>18</v>
      </c>
      <c r="KU7" s="277" t="s">
        <v>15</v>
      </c>
      <c r="KV7" s="272"/>
      <c r="KW7" s="383"/>
      <c r="KZ7" s="278" t="s">
        <v>7</v>
      </c>
      <c r="LA7" s="274" t="s">
        <v>8</v>
      </c>
      <c r="LB7" s="275" t="s">
        <v>17</v>
      </c>
      <c r="LC7" s="276" t="s">
        <v>2</v>
      </c>
      <c r="LD7" s="269" t="s">
        <v>18</v>
      </c>
      <c r="LE7" s="277" t="s">
        <v>15</v>
      </c>
      <c r="LF7" s="272"/>
      <c r="LG7" s="383"/>
      <c r="LJ7" s="278" t="s">
        <v>7</v>
      </c>
      <c r="LK7" s="274" t="s">
        <v>8</v>
      </c>
      <c r="LL7" s="275" t="s">
        <v>17</v>
      </c>
      <c r="LM7" s="276" t="s">
        <v>2</v>
      </c>
      <c r="LN7" s="269" t="s">
        <v>18</v>
      </c>
      <c r="LO7" s="277" t="s">
        <v>15</v>
      </c>
      <c r="LP7" s="272"/>
      <c r="LQ7" s="383"/>
      <c r="LT7" s="278" t="s">
        <v>7</v>
      </c>
      <c r="LU7" s="274" t="s">
        <v>8</v>
      </c>
      <c r="LV7" s="275" t="s">
        <v>17</v>
      </c>
      <c r="LW7" s="276" t="s">
        <v>2</v>
      </c>
      <c r="LX7" s="269" t="s">
        <v>18</v>
      </c>
      <c r="LY7" s="277" t="s">
        <v>15</v>
      </c>
      <c r="LZ7" s="272"/>
      <c r="MA7" s="383"/>
      <c r="MB7" s="383"/>
      <c r="MD7" s="278" t="s">
        <v>7</v>
      </c>
      <c r="ME7" s="274" t="s">
        <v>8</v>
      </c>
      <c r="MF7" s="275" t="s">
        <v>17</v>
      </c>
      <c r="MG7" s="276" t="s">
        <v>2</v>
      </c>
      <c r="MH7" s="269" t="s">
        <v>18</v>
      </c>
      <c r="MI7" s="277" t="s">
        <v>15</v>
      </c>
      <c r="MJ7" s="272"/>
      <c r="MN7" s="278" t="s">
        <v>7</v>
      </c>
      <c r="MO7" s="274" t="s">
        <v>8</v>
      </c>
      <c r="MP7" s="275" t="s">
        <v>17</v>
      </c>
      <c r="MQ7" s="276" t="s">
        <v>2</v>
      </c>
      <c r="MR7" s="269" t="s">
        <v>18</v>
      </c>
      <c r="MS7" s="277" t="s">
        <v>15</v>
      </c>
      <c r="MT7" s="272"/>
      <c r="MX7" s="278" t="s">
        <v>7</v>
      </c>
      <c r="MY7" s="274" t="s">
        <v>8</v>
      </c>
      <c r="MZ7" s="275" t="s">
        <v>17</v>
      </c>
      <c r="NA7" s="276" t="s">
        <v>2</v>
      </c>
      <c r="NB7" s="269" t="s">
        <v>18</v>
      </c>
      <c r="NC7" s="277" t="s">
        <v>15</v>
      </c>
      <c r="ND7" s="272"/>
      <c r="NH7" s="278" t="s">
        <v>7</v>
      </c>
      <c r="NI7" s="274" t="s">
        <v>8</v>
      </c>
      <c r="NJ7" s="275" t="s">
        <v>17</v>
      </c>
      <c r="NK7" s="276" t="s">
        <v>2</v>
      </c>
      <c r="NL7" s="269" t="s">
        <v>18</v>
      </c>
      <c r="NM7" s="277" t="s">
        <v>15</v>
      </c>
      <c r="NN7" s="272"/>
      <c r="NR7" s="278" t="s">
        <v>7</v>
      </c>
      <c r="NS7" s="274" t="s">
        <v>8</v>
      </c>
      <c r="NT7" s="275" t="s">
        <v>17</v>
      </c>
      <c r="NU7" s="276" t="s">
        <v>2</v>
      </c>
      <c r="NV7" s="269" t="s">
        <v>18</v>
      </c>
      <c r="NW7" s="277" t="s">
        <v>15</v>
      </c>
      <c r="NX7" s="272"/>
      <c r="OB7" s="278" t="s">
        <v>7</v>
      </c>
      <c r="OC7" s="274" t="s">
        <v>8</v>
      </c>
      <c r="OD7" s="275" t="s">
        <v>17</v>
      </c>
      <c r="OE7" s="276" t="s">
        <v>2</v>
      </c>
      <c r="OF7" s="269" t="s">
        <v>18</v>
      </c>
      <c r="OG7" s="277" t="s">
        <v>15</v>
      </c>
      <c r="OH7" s="272"/>
      <c r="OL7" s="278" t="s">
        <v>7</v>
      </c>
      <c r="OM7" s="274" t="s">
        <v>8</v>
      </c>
      <c r="ON7" s="275" t="s">
        <v>17</v>
      </c>
      <c r="OO7" s="276" t="s">
        <v>2</v>
      </c>
      <c r="OP7" s="269" t="s">
        <v>18</v>
      </c>
      <c r="OQ7" s="277" t="s">
        <v>15</v>
      </c>
      <c r="OR7" s="272"/>
      <c r="OV7" s="278" t="s">
        <v>7</v>
      </c>
      <c r="OW7" s="274" t="s">
        <v>8</v>
      </c>
      <c r="OX7" s="275" t="s">
        <v>17</v>
      </c>
      <c r="OY7" s="276" t="s">
        <v>2</v>
      </c>
      <c r="OZ7" s="269" t="s">
        <v>18</v>
      </c>
      <c r="PA7" s="277" t="s">
        <v>15</v>
      </c>
      <c r="PB7" s="272"/>
      <c r="PF7" s="279" t="s">
        <v>7</v>
      </c>
      <c r="PG7" s="274" t="s">
        <v>8</v>
      </c>
      <c r="PH7" s="275" t="s">
        <v>17</v>
      </c>
      <c r="PI7" s="276" t="s">
        <v>2</v>
      </c>
      <c r="PJ7" s="269" t="s">
        <v>18</v>
      </c>
      <c r="PK7" s="277" t="s">
        <v>15</v>
      </c>
      <c r="PL7" s="272"/>
      <c r="PQ7" s="279" t="s">
        <v>7</v>
      </c>
      <c r="PR7" s="274" t="s">
        <v>8</v>
      </c>
      <c r="PS7" s="275" t="s">
        <v>17</v>
      </c>
      <c r="PT7" s="276" t="s">
        <v>2</v>
      </c>
      <c r="PU7" s="269" t="s">
        <v>18</v>
      </c>
      <c r="PV7" s="277" t="s">
        <v>15</v>
      </c>
      <c r="PW7" s="272"/>
      <c r="PX7" s="627"/>
      <c r="QA7" s="279" t="s">
        <v>7</v>
      </c>
      <c r="QB7" s="274" t="s">
        <v>8</v>
      </c>
      <c r="QC7" s="275" t="s">
        <v>17</v>
      </c>
      <c r="QD7" s="276" t="s">
        <v>2</v>
      </c>
      <c r="QE7" s="269" t="s">
        <v>18</v>
      </c>
      <c r="QF7" s="277" t="s">
        <v>15</v>
      </c>
      <c r="QG7" s="272"/>
      <c r="QH7" s="627"/>
      <c r="QK7" s="279" t="s">
        <v>7</v>
      </c>
      <c r="QL7" s="274" t="s">
        <v>8</v>
      </c>
      <c r="QM7" s="275" t="s">
        <v>17</v>
      </c>
      <c r="QN7" s="276" t="s">
        <v>37</v>
      </c>
      <c r="QO7" s="269" t="s">
        <v>18</v>
      </c>
      <c r="QP7" s="277" t="s">
        <v>15</v>
      </c>
      <c r="QQ7" s="272"/>
      <c r="QR7" s="627"/>
      <c r="QU7" s="279" t="s">
        <v>7</v>
      </c>
      <c r="QV7" s="274" t="s">
        <v>8</v>
      </c>
      <c r="QW7" s="275" t="s">
        <v>17</v>
      </c>
      <c r="QX7" s="276" t="s">
        <v>37</v>
      </c>
      <c r="QY7" s="269" t="s">
        <v>18</v>
      </c>
      <c r="QZ7" s="277" t="s">
        <v>15</v>
      </c>
      <c r="RA7" s="272"/>
      <c r="RB7" s="627"/>
      <c r="RE7" s="279" t="s">
        <v>7</v>
      </c>
      <c r="RF7" s="274" t="s">
        <v>8</v>
      </c>
      <c r="RG7" s="275" t="s">
        <v>17</v>
      </c>
      <c r="RH7" s="276" t="s">
        <v>2</v>
      </c>
      <c r="RI7" s="269" t="s">
        <v>18</v>
      </c>
      <c r="RJ7" s="277" t="s">
        <v>15</v>
      </c>
      <c r="RK7" s="272"/>
      <c r="RL7" s="627"/>
      <c r="RO7" s="279" t="s">
        <v>7</v>
      </c>
      <c r="RP7" s="274" t="s">
        <v>8</v>
      </c>
      <c r="RQ7" s="275" t="s">
        <v>17</v>
      </c>
      <c r="RR7" s="276" t="s">
        <v>2</v>
      </c>
      <c r="RS7" s="269" t="s">
        <v>18</v>
      </c>
      <c r="RT7" s="277" t="s">
        <v>15</v>
      </c>
      <c r="RU7" s="272"/>
      <c r="RV7" s="627"/>
      <c r="RY7" s="279" t="s">
        <v>7</v>
      </c>
      <c r="RZ7" s="274" t="s">
        <v>8</v>
      </c>
      <c r="SA7" s="275" t="s">
        <v>17</v>
      </c>
      <c r="SB7" s="276" t="s">
        <v>2</v>
      </c>
      <c r="SC7" s="269" t="s">
        <v>18</v>
      </c>
      <c r="SD7" s="277" t="s">
        <v>15</v>
      </c>
      <c r="SE7" s="272"/>
      <c r="SF7" s="627"/>
      <c r="SI7" s="279" t="s">
        <v>7</v>
      </c>
      <c r="SJ7" s="274" t="s">
        <v>8</v>
      </c>
      <c r="SK7" s="275" t="s">
        <v>17</v>
      </c>
      <c r="SL7" s="276" t="s">
        <v>2</v>
      </c>
      <c r="SM7" s="269" t="s">
        <v>18</v>
      </c>
      <c r="SN7" s="277" t="s">
        <v>15</v>
      </c>
      <c r="SO7" s="272"/>
      <c r="SP7" s="627"/>
      <c r="SS7" s="279" t="s">
        <v>7</v>
      </c>
      <c r="ST7" s="274" t="s">
        <v>8</v>
      </c>
      <c r="SU7" s="275" t="s">
        <v>17</v>
      </c>
      <c r="SV7" s="276" t="s">
        <v>2</v>
      </c>
      <c r="SW7" s="269" t="s">
        <v>18</v>
      </c>
      <c r="SX7" s="277" t="s">
        <v>15</v>
      </c>
      <c r="SY7" s="272"/>
      <c r="SZ7" s="627"/>
      <c r="TC7" s="279" t="s">
        <v>7</v>
      </c>
      <c r="TD7" s="274" t="s">
        <v>8</v>
      </c>
      <c r="TE7" s="275" t="s">
        <v>17</v>
      </c>
      <c r="TF7" s="276" t="s">
        <v>2</v>
      </c>
      <c r="TG7" s="269" t="s">
        <v>18</v>
      </c>
      <c r="TH7" s="277" t="s">
        <v>15</v>
      </c>
      <c r="TI7" s="272"/>
      <c r="TJ7" s="627"/>
      <c r="TM7" s="279" t="s">
        <v>7</v>
      </c>
      <c r="TN7" s="274" t="s">
        <v>8</v>
      </c>
      <c r="TO7" s="275" t="s">
        <v>17</v>
      </c>
      <c r="TP7" s="276" t="s">
        <v>2</v>
      </c>
      <c r="TQ7" s="269" t="s">
        <v>18</v>
      </c>
      <c r="TR7" s="277" t="s">
        <v>15</v>
      </c>
      <c r="TS7" s="272"/>
      <c r="TT7" s="627"/>
      <c r="TW7" s="279" t="s">
        <v>7</v>
      </c>
      <c r="TX7" s="274" t="s">
        <v>8</v>
      </c>
      <c r="TY7" s="275" t="s">
        <v>17</v>
      </c>
      <c r="TZ7" s="276" t="s">
        <v>2</v>
      </c>
      <c r="UA7" s="269" t="s">
        <v>18</v>
      </c>
      <c r="UB7" s="277" t="s">
        <v>15</v>
      </c>
      <c r="UC7" s="272"/>
      <c r="UF7" s="279" t="s">
        <v>7</v>
      </c>
      <c r="UG7" s="274" t="s">
        <v>8</v>
      </c>
      <c r="UH7" s="275" t="s">
        <v>17</v>
      </c>
      <c r="UI7" s="276" t="s">
        <v>2</v>
      </c>
      <c r="UJ7" s="269" t="s">
        <v>18</v>
      </c>
      <c r="UK7" s="277" t="s">
        <v>15</v>
      </c>
      <c r="UL7" s="272"/>
      <c r="UO7" s="279" t="s">
        <v>7</v>
      </c>
      <c r="UP7" s="274" t="s">
        <v>8</v>
      </c>
      <c r="UQ7" s="275" t="s">
        <v>17</v>
      </c>
      <c r="UR7" s="276" t="s">
        <v>2</v>
      </c>
      <c r="US7" s="269" t="s">
        <v>18</v>
      </c>
      <c r="UT7" s="277" t="s">
        <v>15</v>
      </c>
      <c r="UU7" s="272"/>
      <c r="UX7" s="279" t="s">
        <v>7</v>
      </c>
      <c r="UY7" s="274" t="s">
        <v>8</v>
      </c>
      <c r="UZ7" s="275" t="s">
        <v>17</v>
      </c>
      <c r="VA7" s="276" t="s">
        <v>2</v>
      </c>
      <c r="VB7" s="269" t="s">
        <v>18</v>
      </c>
      <c r="VC7" s="277" t="s">
        <v>15</v>
      </c>
      <c r="VD7" s="272"/>
      <c r="VG7" s="279" t="s">
        <v>7</v>
      </c>
      <c r="VH7" s="274" t="s">
        <v>8</v>
      </c>
      <c r="VI7" s="275" t="s">
        <v>17</v>
      </c>
      <c r="VJ7" s="276" t="s">
        <v>2</v>
      </c>
      <c r="VK7" s="269" t="s">
        <v>18</v>
      </c>
      <c r="VL7" s="277" t="s">
        <v>15</v>
      </c>
      <c r="VM7" s="272"/>
      <c r="VP7" s="279" t="s">
        <v>7</v>
      </c>
      <c r="VQ7" s="274" t="s">
        <v>8</v>
      </c>
      <c r="VR7" s="275" t="s">
        <v>17</v>
      </c>
      <c r="VS7" s="276" t="s">
        <v>2</v>
      </c>
      <c r="VT7" s="269" t="s">
        <v>18</v>
      </c>
      <c r="VU7" s="277" t="s">
        <v>15</v>
      </c>
      <c r="VV7" s="272"/>
      <c r="VY7" s="279" t="s">
        <v>7</v>
      </c>
      <c r="VZ7" s="274" t="s">
        <v>8</v>
      </c>
      <c r="WA7" s="275" t="s">
        <v>17</v>
      </c>
      <c r="WB7" s="276" t="s">
        <v>2</v>
      </c>
      <c r="WC7" s="269" t="s">
        <v>18</v>
      </c>
      <c r="WD7" s="277" t="s">
        <v>15</v>
      </c>
      <c r="WE7" s="272"/>
      <c r="WH7" s="279" t="s">
        <v>7</v>
      </c>
      <c r="WI7" s="274" t="s">
        <v>8</v>
      </c>
      <c r="WJ7" s="275" t="s">
        <v>17</v>
      </c>
      <c r="WK7" s="276" t="s">
        <v>2</v>
      </c>
      <c r="WL7" s="269" t="s">
        <v>18</v>
      </c>
      <c r="WM7" s="277" t="s">
        <v>15</v>
      </c>
      <c r="WN7" s="272"/>
      <c r="WQ7" s="279" t="s">
        <v>7</v>
      </c>
      <c r="WR7" s="274" t="s">
        <v>8</v>
      </c>
      <c r="WS7" s="275" t="s">
        <v>17</v>
      </c>
      <c r="WT7" s="276" t="s">
        <v>2</v>
      </c>
      <c r="WU7" s="269" t="s">
        <v>18</v>
      </c>
      <c r="WV7" s="277" t="s">
        <v>15</v>
      </c>
      <c r="WW7" s="272"/>
      <c r="WZ7" s="279" t="s">
        <v>7</v>
      </c>
      <c r="XA7" s="274" t="s">
        <v>8</v>
      </c>
      <c r="XB7" s="275" t="s">
        <v>17</v>
      </c>
      <c r="XC7" s="276" t="s">
        <v>2</v>
      </c>
      <c r="XD7" s="269" t="s">
        <v>18</v>
      </c>
      <c r="XE7" s="277" t="s">
        <v>15</v>
      </c>
      <c r="XF7" s="272"/>
      <c r="XI7" s="279" t="s">
        <v>7</v>
      </c>
      <c r="XJ7" s="274" t="s">
        <v>8</v>
      </c>
      <c r="XK7" s="275" t="s">
        <v>17</v>
      </c>
      <c r="XL7" s="276" t="s">
        <v>2</v>
      </c>
      <c r="XM7" s="269" t="s">
        <v>18</v>
      </c>
      <c r="XN7" s="277" t="s">
        <v>15</v>
      </c>
      <c r="XO7" s="272"/>
      <c r="XR7" s="279" t="s">
        <v>7</v>
      </c>
      <c r="XS7" s="274" t="s">
        <v>8</v>
      </c>
      <c r="XT7" s="275" t="s">
        <v>17</v>
      </c>
      <c r="XU7" s="276" t="s">
        <v>2</v>
      </c>
      <c r="XV7" s="269" t="s">
        <v>18</v>
      </c>
      <c r="XW7" s="277" t="s">
        <v>15</v>
      </c>
      <c r="XX7" s="272"/>
      <c r="YA7" s="279" t="s">
        <v>7</v>
      </c>
      <c r="YB7" s="274" t="s">
        <v>8</v>
      </c>
      <c r="YC7" s="275" t="s">
        <v>17</v>
      </c>
      <c r="YD7" s="276" t="s">
        <v>2</v>
      </c>
      <c r="YE7" s="269" t="s">
        <v>18</v>
      </c>
      <c r="YF7" s="277" t="s">
        <v>15</v>
      </c>
      <c r="YG7" s="272"/>
      <c r="YJ7" s="279" t="s">
        <v>7</v>
      </c>
      <c r="YK7" s="274" t="s">
        <v>8</v>
      </c>
      <c r="YL7" s="275" t="s">
        <v>17</v>
      </c>
      <c r="YM7" s="276" t="s">
        <v>2</v>
      </c>
      <c r="YN7" s="269" t="s">
        <v>18</v>
      </c>
      <c r="YO7" s="277" t="s">
        <v>15</v>
      </c>
      <c r="YP7" s="272"/>
      <c r="YS7" s="279" t="s">
        <v>7</v>
      </c>
      <c r="YT7" s="274" t="s">
        <v>8</v>
      </c>
      <c r="YU7" s="275" t="s">
        <v>17</v>
      </c>
      <c r="YV7" s="276" t="s">
        <v>2</v>
      </c>
      <c r="YW7" s="269" t="s">
        <v>18</v>
      </c>
      <c r="YX7" s="277" t="s">
        <v>15</v>
      </c>
      <c r="YY7" s="272"/>
      <c r="ZB7" s="279" t="s">
        <v>7</v>
      </c>
      <c r="ZC7" s="274" t="s">
        <v>8</v>
      </c>
      <c r="ZD7" s="275" t="s">
        <v>17</v>
      </c>
      <c r="ZE7" s="276" t="s">
        <v>2</v>
      </c>
      <c r="ZF7" s="269" t="s">
        <v>18</v>
      </c>
      <c r="ZG7" s="277" t="s">
        <v>15</v>
      </c>
      <c r="ZH7" s="272"/>
      <c r="ZK7" s="279" t="s">
        <v>7</v>
      </c>
      <c r="ZL7" s="274" t="s">
        <v>8</v>
      </c>
      <c r="ZM7" s="275" t="s">
        <v>17</v>
      </c>
      <c r="ZN7" s="276" t="s">
        <v>2</v>
      </c>
      <c r="ZO7" s="269" t="s">
        <v>18</v>
      </c>
      <c r="ZP7" s="277" t="s">
        <v>15</v>
      </c>
      <c r="ZQ7" s="272"/>
      <c r="ZT7" s="279" t="s">
        <v>7</v>
      </c>
      <c r="ZU7" s="274" t="s">
        <v>8</v>
      </c>
      <c r="ZV7" s="275" t="s">
        <v>17</v>
      </c>
      <c r="ZW7" s="276" t="s">
        <v>2</v>
      </c>
      <c r="ZX7" s="269" t="s">
        <v>18</v>
      </c>
      <c r="ZY7" s="277" t="s">
        <v>15</v>
      </c>
      <c r="ZZ7" s="272"/>
      <c r="AAC7" s="279" t="s">
        <v>7</v>
      </c>
      <c r="AAD7" s="274" t="s">
        <v>8</v>
      </c>
      <c r="AAE7" s="275" t="s">
        <v>17</v>
      </c>
      <c r="AAF7" s="276" t="s">
        <v>2</v>
      </c>
      <c r="AAG7" s="269" t="s">
        <v>18</v>
      </c>
      <c r="AAH7" s="277" t="s">
        <v>15</v>
      </c>
      <c r="AAI7" s="272"/>
      <c r="AAL7" s="279" t="s">
        <v>7</v>
      </c>
      <c r="AAM7" s="274" t="s">
        <v>8</v>
      </c>
      <c r="AAN7" s="275" t="s">
        <v>17</v>
      </c>
      <c r="AAO7" s="276" t="s">
        <v>2</v>
      </c>
      <c r="AAP7" s="269" t="s">
        <v>18</v>
      </c>
      <c r="AAQ7" s="277" t="s">
        <v>15</v>
      </c>
      <c r="AAR7" s="272"/>
      <c r="AAU7" s="279" t="s">
        <v>7</v>
      </c>
      <c r="AAV7" s="274" t="s">
        <v>8</v>
      </c>
      <c r="AAW7" s="275" t="s">
        <v>17</v>
      </c>
      <c r="AAX7" s="276" t="s">
        <v>2</v>
      </c>
      <c r="AAY7" s="269" t="s">
        <v>18</v>
      </c>
      <c r="AAZ7" s="277" t="s">
        <v>15</v>
      </c>
      <c r="ABA7" s="272"/>
      <c r="ABD7" s="279" t="s">
        <v>7</v>
      </c>
      <c r="ABE7" s="274" t="s">
        <v>8</v>
      </c>
      <c r="ABF7" s="275" t="s">
        <v>17</v>
      </c>
      <c r="ABG7" s="276" t="s">
        <v>2</v>
      </c>
      <c r="ABH7" s="269" t="s">
        <v>18</v>
      </c>
      <c r="ABI7" s="277" t="s">
        <v>15</v>
      </c>
      <c r="ABJ7" s="272"/>
      <c r="ABM7" s="279" t="s">
        <v>7</v>
      </c>
      <c r="ABN7" s="274" t="s">
        <v>8</v>
      </c>
      <c r="ABO7" s="275" t="s">
        <v>17</v>
      </c>
      <c r="ABP7" s="276" t="s">
        <v>2</v>
      </c>
      <c r="ABQ7" s="269" t="s">
        <v>18</v>
      </c>
      <c r="ABR7" s="277" t="s">
        <v>15</v>
      </c>
      <c r="ABS7" s="272"/>
      <c r="ABV7" s="279" t="s">
        <v>7</v>
      </c>
      <c r="ABW7" s="274" t="s">
        <v>8</v>
      </c>
      <c r="ABX7" s="275" t="s">
        <v>17</v>
      </c>
      <c r="ABY7" s="276" t="s">
        <v>2</v>
      </c>
      <c r="ABZ7" s="269" t="s">
        <v>18</v>
      </c>
      <c r="ACA7" s="277" t="s">
        <v>15</v>
      </c>
      <c r="ACB7" s="272"/>
      <c r="ACE7" s="279" t="s">
        <v>7</v>
      </c>
      <c r="ACF7" s="274" t="s">
        <v>8</v>
      </c>
      <c r="ACG7" s="275" t="s">
        <v>17</v>
      </c>
      <c r="ACH7" s="276" t="s">
        <v>2</v>
      </c>
      <c r="ACI7" s="269" t="s">
        <v>18</v>
      </c>
      <c r="ACJ7" s="277" t="s">
        <v>15</v>
      </c>
      <c r="ACK7" s="272"/>
      <c r="ACN7" s="279" t="s">
        <v>7</v>
      </c>
      <c r="ACO7" s="274" t="s">
        <v>8</v>
      </c>
      <c r="ACP7" s="275" t="s">
        <v>17</v>
      </c>
      <c r="ACQ7" s="276" t="s">
        <v>2</v>
      </c>
      <c r="ACR7" s="269" t="s">
        <v>18</v>
      </c>
      <c r="ACS7" s="277" t="s">
        <v>15</v>
      </c>
      <c r="ACT7" s="272"/>
      <c r="ACW7" s="279" t="s">
        <v>7</v>
      </c>
      <c r="ACX7" s="274" t="s">
        <v>8</v>
      </c>
      <c r="ACY7" s="275" t="s">
        <v>17</v>
      </c>
      <c r="ACZ7" s="276" t="s">
        <v>2</v>
      </c>
      <c r="ADA7" s="269" t="s">
        <v>18</v>
      </c>
      <c r="ADB7" s="277" t="s">
        <v>15</v>
      </c>
      <c r="ADC7" s="272"/>
      <c r="ADF7" s="279" t="s">
        <v>7</v>
      </c>
      <c r="ADG7" s="274" t="s">
        <v>8</v>
      </c>
      <c r="ADH7" s="275" t="s">
        <v>17</v>
      </c>
      <c r="ADI7" s="276" t="s">
        <v>2</v>
      </c>
      <c r="ADJ7" s="269" t="s">
        <v>18</v>
      </c>
      <c r="ADK7" s="277" t="s">
        <v>15</v>
      </c>
      <c r="ADL7" s="272"/>
      <c r="ADO7" s="279" t="s">
        <v>7</v>
      </c>
      <c r="ADP7" s="274" t="s">
        <v>8</v>
      </c>
      <c r="ADQ7" s="275" t="s">
        <v>17</v>
      </c>
      <c r="ADR7" s="276" t="s">
        <v>2</v>
      </c>
      <c r="ADS7" s="269" t="s">
        <v>18</v>
      </c>
      <c r="ADT7" s="277" t="s">
        <v>15</v>
      </c>
      <c r="ADU7" s="272"/>
      <c r="ADX7" s="279" t="s">
        <v>7</v>
      </c>
      <c r="ADY7" s="274" t="s">
        <v>8</v>
      </c>
      <c r="ADZ7" s="275" t="s">
        <v>17</v>
      </c>
      <c r="AEA7" s="276" t="s">
        <v>2</v>
      </c>
      <c r="AEB7" s="269" t="s">
        <v>18</v>
      </c>
      <c r="AEC7" s="277" t="s">
        <v>15</v>
      </c>
      <c r="AED7" s="272"/>
      <c r="AEG7" s="279" t="s">
        <v>7</v>
      </c>
      <c r="AEH7" s="274" t="s">
        <v>8</v>
      </c>
      <c r="AEI7" s="275" t="s">
        <v>17</v>
      </c>
      <c r="AEJ7" s="276" t="s">
        <v>2</v>
      </c>
      <c r="AEK7" s="269" t="s">
        <v>18</v>
      </c>
      <c r="AEL7" s="277" t="s">
        <v>15</v>
      </c>
      <c r="AEM7" s="272"/>
      <c r="AEP7" s="279" t="s">
        <v>7</v>
      </c>
      <c r="AEQ7" s="274" t="s">
        <v>8</v>
      </c>
      <c r="AER7" s="275" t="s">
        <v>17</v>
      </c>
      <c r="AES7" s="276" t="s">
        <v>2</v>
      </c>
      <c r="AET7" s="269" t="s">
        <v>18</v>
      </c>
      <c r="AEU7" s="277" t="s">
        <v>15</v>
      </c>
      <c r="AEV7" s="272"/>
      <c r="AEY7" s="279" t="s">
        <v>7</v>
      </c>
      <c r="AEZ7" s="274" t="s">
        <v>8</v>
      </c>
      <c r="AFA7" s="275" t="s">
        <v>17</v>
      </c>
      <c r="AFB7" s="276" t="s">
        <v>2</v>
      </c>
      <c r="AFC7" s="269" t="s">
        <v>18</v>
      </c>
      <c r="AFD7" s="277" t="s">
        <v>15</v>
      </c>
      <c r="AFE7" s="272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94755165</v>
      </c>
      <c r="E8" s="132">
        <f t="shared" si="4"/>
        <v>44992</v>
      </c>
      <c r="F8" s="86">
        <f t="shared" si="4"/>
        <v>18540.87</v>
      </c>
      <c r="G8" s="73">
        <f t="shared" si="4"/>
        <v>20</v>
      </c>
      <c r="H8" s="48">
        <f t="shared" si="4"/>
        <v>18622.13</v>
      </c>
      <c r="I8" s="103">
        <f t="shared" si="4"/>
        <v>-81.260000000002037</v>
      </c>
      <c r="L8" s="104"/>
      <c r="M8" s="15">
        <v>1</v>
      </c>
      <c r="N8" s="92">
        <v>917.2</v>
      </c>
      <c r="O8" s="237"/>
      <c r="P8" s="92"/>
      <c r="Q8" s="95"/>
      <c r="R8" s="71"/>
      <c r="S8" s="71">
        <f>R8*P8</f>
        <v>0</v>
      </c>
      <c r="U8" s="61"/>
      <c r="V8" s="104"/>
      <c r="W8" s="15">
        <v>1</v>
      </c>
      <c r="X8" s="622">
        <v>889.9</v>
      </c>
      <c r="Y8" s="732"/>
      <c r="Z8" s="622"/>
      <c r="AA8" s="623"/>
      <c r="AB8" s="624"/>
      <c r="AC8" s="379">
        <f>AB8*Z8</f>
        <v>0</v>
      </c>
      <c r="AE8" s="61"/>
      <c r="AF8" s="104"/>
      <c r="AG8" s="15">
        <v>1</v>
      </c>
      <c r="AH8" s="92">
        <v>888.6</v>
      </c>
      <c r="AI8" s="237"/>
      <c r="AJ8" s="92"/>
      <c r="AK8" s="95"/>
      <c r="AL8" s="71"/>
      <c r="AM8" s="379">
        <f>AL8*AJ8</f>
        <v>0</v>
      </c>
      <c r="AO8" s="61"/>
      <c r="AP8" s="104"/>
      <c r="AQ8" s="15">
        <v>1</v>
      </c>
      <c r="AR8" s="92">
        <v>924</v>
      </c>
      <c r="AS8" s="237"/>
      <c r="AT8" s="92"/>
      <c r="AU8" s="95"/>
      <c r="AV8" s="71"/>
      <c r="AW8" s="379">
        <f>AV8*AT8</f>
        <v>0</v>
      </c>
      <c r="AY8" s="61"/>
      <c r="AZ8" s="104"/>
      <c r="BA8" s="15">
        <v>1</v>
      </c>
      <c r="BB8" s="92">
        <v>916.71</v>
      </c>
      <c r="BC8" s="237"/>
      <c r="BD8" s="92"/>
      <c r="BE8" s="95"/>
      <c r="BF8" s="71"/>
      <c r="BG8" s="379">
        <f>BF8*BD8</f>
        <v>0</v>
      </c>
      <c r="BI8" s="61"/>
      <c r="BJ8" s="104"/>
      <c r="BK8" s="15">
        <v>1</v>
      </c>
      <c r="BL8" s="92">
        <v>974.77</v>
      </c>
      <c r="BM8" s="237"/>
      <c r="BN8" s="92"/>
      <c r="BO8" s="95"/>
      <c r="BP8" s="71"/>
      <c r="BQ8" s="463">
        <f>BP8*BN8</f>
        <v>0</v>
      </c>
      <c r="BR8" s="379"/>
      <c r="BS8" s="61"/>
      <c r="BT8" s="104"/>
      <c r="BU8" s="15">
        <v>1</v>
      </c>
      <c r="BV8" s="622"/>
      <c r="BW8" s="646"/>
      <c r="BX8" s="622"/>
      <c r="BY8" s="847"/>
      <c r="BZ8" s="648"/>
      <c r="CA8" s="236">
        <f t="shared" ref="CA8:CA28" si="5">BZ8*BX8</f>
        <v>0</v>
      </c>
      <c r="CC8" s="61"/>
      <c r="CD8" s="208"/>
      <c r="CE8" s="15">
        <v>1</v>
      </c>
      <c r="CF8" s="92"/>
      <c r="CG8" s="282"/>
      <c r="CH8" s="92"/>
      <c r="CI8" s="284"/>
      <c r="CJ8" s="283"/>
      <c r="CK8" s="379">
        <f>CJ8*CH8</f>
        <v>0</v>
      </c>
      <c r="CM8" s="61"/>
      <c r="CN8" s="94"/>
      <c r="CO8" s="15">
        <v>1</v>
      </c>
      <c r="CP8" s="622"/>
      <c r="CQ8" s="646"/>
      <c r="CR8" s="622"/>
      <c r="CS8" s="647"/>
      <c r="CT8" s="283"/>
      <c r="CU8" s="384">
        <f>CT8*CR8</f>
        <v>0</v>
      </c>
      <c r="CW8" s="61"/>
      <c r="CX8" s="104"/>
      <c r="CY8" s="15">
        <v>1</v>
      </c>
      <c r="CZ8" s="92"/>
      <c r="DA8" s="237"/>
      <c r="DB8" s="92"/>
      <c r="DC8" s="95"/>
      <c r="DD8" s="71"/>
      <c r="DE8" s="379">
        <f>DD8*DB8</f>
        <v>0</v>
      </c>
      <c r="DG8" s="61"/>
      <c r="DH8" s="104"/>
      <c r="DI8" s="15">
        <v>1</v>
      </c>
      <c r="DJ8" s="622"/>
      <c r="DK8" s="646"/>
      <c r="DL8" s="622"/>
      <c r="DM8" s="647"/>
      <c r="DN8" s="648"/>
      <c r="DO8" s="384">
        <f>DN8*DL8</f>
        <v>0</v>
      </c>
      <c r="DQ8" s="61"/>
      <c r="DR8" s="104"/>
      <c r="DS8" s="15">
        <v>1</v>
      </c>
      <c r="DT8" s="622"/>
      <c r="DU8" s="646"/>
      <c r="DV8" s="622"/>
      <c r="DW8" s="647"/>
      <c r="DX8" s="648"/>
      <c r="DY8" s="379">
        <f>DX8*DV8</f>
        <v>0</v>
      </c>
      <c r="EA8" s="61"/>
      <c r="EB8" s="104"/>
      <c r="EC8" s="15">
        <v>1</v>
      </c>
      <c r="ED8" s="92"/>
      <c r="EE8" s="245"/>
      <c r="EF8" s="92"/>
      <c r="EG8" s="70"/>
      <c r="EH8" s="71"/>
      <c r="EI8" s="379">
        <f>EH8*EF8</f>
        <v>0</v>
      </c>
      <c r="EK8" s="61"/>
      <c r="EL8" s="104"/>
      <c r="EM8" s="15">
        <v>1</v>
      </c>
      <c r="EN8" s="92"/>
      <c r="EO8" s="245"/>
      <c r="EP8" s="92"/>
      <c r="EQ8" s="70"/>
      <c r="ER8" s="71"/>
      <c r="ES8" s="379">
        <f>ER8*EP8</f>
        <v>0</v>
      </c>
      <c r="EU8" s="61"/>
      <c r="EV8" s="323"/>
      <c r="EW8" s="15">
        <v>1</v>
      </c>
      <c r="EX8" s="622"/>
      <c r="EY8" s="726"/>
      <c r="EZ8" s="622"/>
      <c r="FA8" s="623"/>
      <c r="FB8" s="624"/>
      <c r="FC8" s="379">
        <f>FB8*EZ8</f>
        <v>0</v>
      </c>
      <c r="FE8" s="61"/>
      <c r="FF8" s="323"/>
      <c r="FG8" s="15">
        <v>1</v>
      </c>
      <c r="FH8" s="622"/>
      <c r="FI8" s="726"/>
      <c r="FJ8" s="622"/>
      <c r="FK8" s="623"/>
      <c r="FL8" s="624"/>
      <c r="FM8" s="236">
        <f>FL8*FJ8</f>
        <v>0</v>
      </c>
      <c r="FO8" s="61"/>
      <c r="FP8" s="104"/>
      <c r="FQ8" s="15">
        <v>1</v>
      </c>
      <c r="FR8" s="622"/>
      <c r="FS8" s="237"/>
      <c r="FT8" s="92"/>
      <c r="FU8" s="70"/>
      <c r="FV8" s="71"/>
      <c r="FW8" s="379">
        <f>FV8*FT8</f>
        <v>0</v>
      </c>
      <c r="FY8" s="61"/>
      <c r="FZ8" s="104"/>
      <c r="GA8" s="15">
        <v>1</v>
      </c>
      <c r="GB8" s="343"/>
      <c r="GC8" s="237"/>
      <c r="GD8" s="343"/>
      <c r="GE8" s="95"/>
      <c r="GF8" s="71"/>
      <c r="GG8" s="379">
        <f>GF8*GD8</f>
        <v>0</v>
      </c>
      <c r="GI8" s="61"/>
      <c r="GJ8" s="104"/>
      <c r="GK8" s="15">
        <v>1</v>
      </c>
      <c r="GL8" s="92"/>
      <c r="GM8" s="237"/>
      <c r="GN8" s="92"/>
      <c r="GO8" s="95"/>
      <c r="GP8" s="71"/>
      <c r="GQ8" s="379">
        <f>GP8*GN8</f>
        <v>0</v>
      </c>
      <c r="GS8" s="61"/>
      <c r="GT8" s="104"/>
      <c r="GU8" s="15">
        <v>1</v>
      </c>
      <c r="GV8" s="92"/>
      <c r="GW8" s="237"/>
      <c r="GX8" s="92"/>
      <c r="GY8" s="95"/>
      <c r="GZ8" s="71"/>
      <c r="HA8" s="379">
        <f>GZ8*GX8</f>
        <v>0</v>
      </c>
      <c r="HC8" s="61"/>
      <c r="HD8" s="104"/>
      <c r="HE8" s="15">
        <v>1</v>
      </c>
      <c r="HF8" s="92"/>
      <c r="HG8" s="237"/>
      <c r="HH8" s="92"/>
      <c r="HI8" s="285"/>
      <c r="HJ8" s="71"/>
      <c r="HK8" s="379">
        <f>HJ8*HH8</f>
        <v>0</v>
      </c>
      <c r="HM8" s="61"/>
      <c r="HN8" s="104"/>
      <c r="HO8" s="15">
        <v>1</v>
      </c>
      <c r="HP8" s="622"/>
      <c r="HQ8" s="732"/>
      <c r="HR8" s="622"/>
      <c r="HS8" s="623"/>
      <c r="HT8" s="624"/>
      <c r="HU8" s="379">
        <f t="shared" ref="HU8:HU28" si="6">HT8*HR8</f>
        <v>0</v>
      </c>
      <c r="HW8" s="61"/>
      <c r="HX8" s="104"/>
      <c r="HY8" s="15">
        <v>1</v>
      </c>
      <c r="HZ8" s="92"/>
      <c r="IA8" s="245"/>
      <c r="IB8" s="69"/>
      <c r="IC8" s="70"/>
      <c r="ID8" s="71"/>
      <c r="IE8" s="379">
        <f>ID8*IB8</f>
        <v>0</v>
      </c>
      <c r="IG8" s="61"/>
      <c r="IH8" s="104"/>
      <c r="II8" s="15">
        <v>1</v>
      </c>
      <c r="IJ8" s="92"/>
      <c r="IK8" s="245"/>
      <c r="IL8" s="92"/>
      <c r="IM8" s="70"/>
      <c r="IN8" s="71"/>
      <c r="IO8" s="236">
        <f>IN8*IL8</f>
        <v>0</v>
      </c>
      <c r="IQ8" s="61"/>
      <c r="IR8" s="104"/>
      <c r="IS8" s="15">
        <v>1</v>
      </c>
      <c r="IT8" s="92"/>
      <c r="IU8" s="245"/>
      <c r="IV8" s="92"/>
      <c r="IW8" s="70"/>
      <c r="IX8" s="71"/>
      <c r="IY8" s="236">
        <f>IX8*IV8</f>
        <v>0</v>
      </c>
      <c r="IZ8" s="92"/>
      <c r="JA8" s="61"/>
      <c r="JB8" s="104"/>
      <c r="JC8" s="15">
        <v>1</v>
      </c>
      <c r="JD8" s="92"/>
      <c r="JE8" s="245"/>
      <c r="JF8" s="92"/>
      <c r="JG8" s="70"/>
      <c r="JH8" s="71"/>
      <c r="JI8" s="379">
        <f>JH8*JF8</f>
        <v>0</v>
      </c>
      <c r="JJ8" s="69"/>
      <c r="JK8" s="61"/>
      <c r="JL8" s="286"/>
      <c r="JM8" s="15">
        <v>1</v>
      </c>
      <c r="JN8" s="92"/>
      <c r="JO8" s="237"/>
      <c r="JP8" s="92"/>
      <c r="JQ8" s="70"/>
      <c r="JR8" s="71"/>
      <c r="JS8" s="379">
        <f>JR8*JP8</f>
        <v>0</v>
      </c>
      <c r="JU8" s="61"/>
      <c r="JV8" s="104"/>
      <c r="JW8" s="15">
        <v>1</v>
      </c>
      <c r="JX8" s="92"/>
      <c r="JY8" s="245"/>
      <c r="JZ8" s="92"/>
      <c r="KA8" s="70"/>
      <c r="KB8" s="71"/>
      <c r="KC8" s="379">
        <f>KB8*JZ8</f>
        <v>0</v>
      </c>
      <c r="KE8" s="61"/>
      <c r="KF8" s="104"/>
      <c r="KG8" s="15">
        <v>1</v>
      </c>
      <c r="KH8" s="92"/>
      <c r="KI8" s="245"/>
      <c r="KJ8" s="92"/>
      <c r="KK8" s="70"/>
      <c r="KL8" s="71"/>
      <c r="KM8" s="379">
        <f>KL8*KJ8</f>
        <v>0</v>
      </c>
      <c r="KO8" s="61"/>
      <c r="KP8" s="104"/>
      <c r="KQ8" s="15">
        <v>1</v>
      </c>
      <c r="KR8" s="92"/>
      <c r="KS8" s="245"/>
      <c r="KT8" s="622"/>
      <c r="KU8" s="623"/>
      <c r="KV8" s="624"/>
      <c r="KW8" s="379">
        <f>KV8*KT8</f>
        <v>0</v>
      </c>
      <c r="KY8" s="61"/>
      <c r="KZ8" s="104"/>
      <c r="LA8" s="15">
        <v>1</v>
      </c>
      <c r="LB8" s="92"/>
      <c r="LC8" s="237"/>
      <c r="LD8" s="92"/>
      <c r="LE8" s="95"/>
      <c r="LF8" s="71"/>
      <c r="LG8" s="379">
        <f>LF8*LD8</f>
        <v>0</v>
      </c>
      <c r="LI8" s="61"/>
      <c r="LJ8" s="104"/>
      <c r="LK8" s="15">
        <v>1</v>
      </c>
      <c r="LL8" s="92"/>
      <c r="LM8" s="237"/>
      <c r="LN8" s="92"/>
      <c r="LO8" s="95"/>
      <c r="LP8" s="71"/>
      <c r="LQ8" s="379">
        <f>LP8*LN8</f>
        <v>0</v>
      </c>
      <c r="LS8" s="61"/>
      <c r="LT8" s="104"/>
      <c r="LU8" s="15">
        <v>1</v>
      </c>
      <c r="LV8" s="92"/>
      <c r="LW8" s="237"/>
      <c r="LX8" s="92"/>
      <c r="LY8" s="95"/>
      <c r="LZ8" s="71"/>
      <c r="MA8" s="379">
        <f>LZ8*LX8</f>
        <v>0</v>
      </c>
      <c r="MB8" s="379"/>
      <c r="MC8" s="61"/>
      <c r="MD8" s="104"/>
      <c r="ME8" s="15">
        <v>1</v>
      </c>
      <c r="MF8" s="280"/>
      <c r="MG8" s="237"/>
      <c r="MH8" s="280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7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7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7"/>
      <c r="NK8" s="237"/>
      <c r="NL8" s="287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7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7"/>
      <c r="OE8" s="237"/>
      <c r="OF8" s="287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7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7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7"/>
      <c r="PI8" s="237"/>
      <c r="PJ8" s="287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7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7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7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7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7"/>
      <c r="RS8" s="92"/>
      <c r="RT8" s="95"/>
      <c r="RU8" s="281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7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7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7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8"/>
      <c r="TQ8" s="165"/>
      <c r="TR8" s="284"/>
      <c r="TS8" s="283"/>
      <c r="TT8" s="283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0" t="str">
        <f t="shared" si="7"/>
        <v>PED.. 94847026</v>
      </c>
      <c r="E9" s="132">
        <f t="shared" si="7"/>
        <v>44994</v>
      </c>
      <c r="F9" s="86">
        <f t="shared" si="7"/>
        <v>18118.580000000002</v>
      </c>
      <c r="G9" s="73">
        <f t="shared" si="7"/>
        <v>20</v>
      </c>
      <c r="H9" s="48">
        <f t="shared" si="7"/>
        <v>18208.919999999998</v>
      </c>
      <c r="I9" s="103">
        <f>BP5</f>
        <v>-90.339999999996508</v>
      </c>
      <c r="K9" s="61"/>
      <c r="L9" s="104"/>
      <c r="M9" s="15">
        <v>2</v>
      </c>
      <c r="N9" s="92">
        <v>929.9</v>
      </c>
      <c r="O9" s="237"/>
      <c r="P9" s="92"/>
      <c r="Q9" s="95"/>
      <c r="R9" s="71"/>
      <c r="S9" s="71">
        <f t="shared" ref="S9:S28" si="8">R9*P9</f>
        <v>0</v>
      </c>
      <c r="V9" s="104"/>
      <c r="W9" s="15">
        <v>2</v>
      </c>
      <c r="X9" s="625">
        <v>907.2</v>
      </c>
      <c r="Y9" s="732"/>
      <c r="Z9" s="625"/>
      <c r="AA9" s="623"/>
      <c r="AB9" s="624"/>
      <c r="AC9" s="379">
        <f t="shared" ref="AC9:AC28" si="9">AB9*Z9</f>
        <v>0</v>
      </c>
      <c r="AF9" s="94"/>
      <c r="AG9" s="15">
        <v>2</v>
      </c>
      <c r="AH9" s="92">
        <v>928</v>
      </c>
      <c r="AI9" s="237"/>
      <c r="AJ9" s="92"/>
      <c r="AK9" s="95"/>
      <c r="AL9" s="71"/>
      <c r="AM9" s="379">
        <f t="shared" ref="AM9:AM28" si="10">AL9*AJ9</f>
        <v>0</v>
      </c>
      <c r="AP9" s="94"/>
      <c r="AQ9" s="15">
        <v>2</v>
      </c>
      <c r="AR9" s="92">
        <v>937.6</v>
      </c>
      <c r="AS9" s="237"/>
      <c r="AT9" s="92"/>
      <c r="AU9" s="95"/>
      <c r="AV9" s="71"/>
      <c r="AW9" s="379">
        <f t="shared" ref="AW9:AW29" si="11">AV9*AT9</f>
        <v>0</v>
      </c>
      <c r="AZ9" s="94"/>
      <c r="BA9" s="15">
        <v>2</v>
      </c>
      <c r="BB9" s="92">
        <v>904</v>
      </c>
      <c r="BC9" s="237"/>
      <c r="BD9" s="92"/>
      <c r="BE9" s="95"/>
      <c r="BF9" s="71"/>
      <c r="BG9" s="379">
        <f t="shared" ref="BG9:BG29" si="12">BF9*BD9</f>
        <v>0</v>
      </c>
      <c r="BJ9" s="94"/>
      <c r="BK9" s="15">
        <v>2</v>
      </c>
      <c r="BL9" s="92">
        <v>831.43</v>
      </c>
      <c r="BM9" s="237"/>
      <c r="BN9" s="92"/>
      <c r="BO9" s="95"/>
      <c r="BP9" s="71"/>
      <c r="BQ9" s="463">
        <f t="shared" ref="BQ9:BQ29" si="13">BP9*BN9</f>
        <v>0</v>
      </c>
      <c r="BR9" s="379"/>
      <c r="BT9" s="104"/>
      <c r="BU9" s="15">
        <v>2</v>
      </c>
      <c r="BV9" s="622"/>
      <c r="BW9" s="646"/>
      <c r="BX9" s="622"/>
      <c r="BY9" s="847"/>
      <c r="BZ9" s="648"/>
      <c r="CA9" s="236">
        <f t="shared" si="5"/>
        <v>0</v>
      </c>
      <c r="CD9" s="208"/>
      <c r="CE9" s="15">
        <v>2</v>
      </c>
      <c r="CF9" s="92"/>
      <c r="CG9" s="282"/>
      <c r="CH9" s="92"/>
      <c r="CI9" s="284"/>
      <c r="CJ9" s="283"/>
      <c r="CK9" s="379">
        <f t="shared" ref="CK9:CK29" si="14">CJ9*CH9</f>
        <v>0</v>
      </c>
      <c r="CN9" s="94"/>
      <c r="CO9" s="15">
        <v>2</v>
      </c>
      <c r="CP9" s="622"/>
      <c r="CQ9" s="646"/>
      <c r="CR9" s="622"/>
      <c r="CS9" s="647"/>
      <c r="CT9" s="283"/>
      <c r="CU9" s="384">
        <f>CT9*CR9</f>
        <v>0</v>
      </c>
      <c r="CX9" s="94"/>
      <c r="CY9" s="15">
        <v>2</v>
      </c>
      <c r="CZ9" s="92"/>
      <c r="DA9" s="237"/>
      <c r="DB9" s="92"/>
      <c r="DC9" s="95"/>
      <c r="DD9" s="71"/>
      <c r="DE9" s="379">
        <f t="shared" ref="DE9:DE29" si="15">DD9*DB9</f>
        <v>0</v>
      </c>
      <c r="DH9" s="94"/>
      <c r="DI9" s="15">
        <v>2</v>
      </c>
      <c r="DJ9" s="622"/>
      <c r="DK9" s="646"/>
      <c r="DL9" s="622"/>
      <c r="DM9" s="647"/>
      <c r="DN9" s="648"/>
      <c r="DO9" s="384">
        <f t="shared" ref="DO9:DO29" si="16">DN9*DL9</f>
        <v>0</v>
      </c>
      <c r="DR9" s="94"/>
      <c r="DS9" s="15">
        <v>2</v>
      </c>
      <c r="DT9" s="622"/>
      <c r="DU9" s="646"/>
      <c r="DV9" s="622"/>
      <c r="DW9" s="647"/>
      <c r="DX9" s="648"/>
      <c r="DY9" s="379">
        <f t="shared" ref="DY9:DY29" si="17">DX9*DV9</f>
        <v>0</v>
      </c>
      <c r="EB9" s="94"/>
      <c r="EC9" s="15">
        <v>2</v>
      </c>
      <c r="ED9" s="69"/>
      <c r="EE9" s="245"/>
      <c r="EF9" s="69"/>
      <c r="EG9" s="70"/>
      <c r="EH9" s="71"/>
      <c r="EI9" s="379">
        <f t="shared" ref="EI9:EI28" si="18">EH9*EF9</f>
        <v>0</v>
      </c>
      <c r="EL9" s="94"/>
      <c r="EM9" s="15">
        <v>2</v>
      </c>
      <c r="EN9" s="69"/>
      <c r="EO9" s="245"/>
      <c r="EP9" s="69"/>
      <c r="EQ9" s="70"/>
      <c r="ER9" s="71"/>
      <c r="ES9" s="379">
        <f t="shared" ref="ES9:ES28" si="19">ER9*EP9</f>
        <v>0</v>
      </c>
      <c r="EV9" s="323"/>
      <c r="EW9" s="15">
        <v>2</v>
      </c>
      <c r="EX9" s="622"/>
      <c r="EY9" s="726"/>
      <c r="EZ9" s="622"/>
      <c r="FA9" s="623"/>
      <c r="FB9" s="624"/>
      <c r="FC9" s="379">
        <f t="shared" ref="FC9:FC29" si="20">FB9*EZ9</f>
        <v>0</v>
      </c>
      <c r="FF9" s="323"/>
      <c r="FG9" s="15">
        <v>2</v>
      </c>
      <c r="FH9" s="622"/>
      <c r="FI9" s="726"/>
      <c r="FJ9" s="622"/>
      <c r="FK9" s="623"/>
      <c r="FL9" s="624"/>
      <c r="FM9" s="236">
        <f t="shared" ref="FM9:FM29" si="21">FL9*FJ9</f>
        <v>0</v>
      </c>
      <c r="FP9" s="94" t="s">
        <v>41</v>
      </c>
      <c r="FQ9" s="15">
        <v>2</v>
      </c>
      <c r="FR9" s="622"/>
      <c r="FS9" s="237"/>
      <c r="FT9" s="92"/>
      <c r="FU9" s="70"/>
      <c r="FV9" s="71"/>
      <c r="FW9" s="379">
        <f t="shared" ref="FW9:FW29" si="22">FV9*FT9</f>
        <v>0</v>
      </c>
      <c r="FZ9" s="94"/>
      <c r="GA9" s="15">
        <v>2</v>
      </c>
      <c r="GB9" s="344"/>
      <c r="GC9" s="237"/>
      <c r="GD9" s="344"/>
      <c r="GE9" s="95"/>
      <c r="GF9" s="71"/>
      <c r="GG9" s="379">
        <f t="shared" ref="GG9:GG29" si="23">GF9*GD9</f>
        <v>0</v>
      </c>
      <c r="GJ9" s="94"/>
      <c r="GK9" s="15">
        <v>2</v>
      </c>
      <c r="GL9" s="103"/>
      <c r="GM9" s="237"/>
      <c r="GN9" s="103"/>
      <c r="GO9" s="95"/>
      <c r="GP9" s="71"/>
      <c r="GQ9" s="379">
        <f t="shared" ref="GQ9:GQ28" si="24">GP9*GN9</f>
        <v>0</v>
      </c>
      <c r="GT9" s="94"/>
      <c r="GU9" s="15">
        <v>2</v>
      </c>
      <c r="GV9" s="92"/>
      <c r="GW9" s="237"/>
      <c r="GX9" s="92"/>
      <c r="GY9" s="95"/>
      <c r="GZ9" s="71"/>
      <c r="HA9" s="379">
        <f t="shared" ref="HA9:HA28" si="25">GZ9*GX9</f>
        <v>0</v>
      </c>
      <c r="HD9" s="94"/>
      <c r="HE9" s="15">
        <v>2</v>
      </c>
      <c r="HF9" s="92"/>
      <c r="HG9" s="237"/>
      <c r="HH9" s="92"/>
      <c r="HI9" s="285"/>
      <c r="HJ9" s="71"/>
      <c r="HK9" s="379">
        <f t="shared" ref="HK9:HK29" si="26">HJ9*HH9</f>
        <v>0</v>
      </c>
      <c r="HN9" s="104"/>
      <c r="HO9" s="15">
        <v>2</v>
      </c>
      <c r="HP9" s="625"/>
      <c r="HQ9" s="732"/>
      <c r="HR9" s="625"/>
      <c r="HS9" s="623"/>
      <c r="HT9" s="624"/>
      <c r="HU9" s="379">
        <f t="shared" si="6"/>
        <v>0</v>
      </c>
      <c r="HX9" s="104"/>
      <c r="HY9" s="15">
        <v>2</v>
      </c>
      <c r="HZ9" s="69"/>
      <c r="IA9" s="245"/>
      <c r="IB9" s="69"/>
      <c r="IC9" s="70"/>
      <c r="ID9" s="71"/>
      <c r="IE9" s="379">
        <f t="shared" ref="IE9:IE29" si="27">ID9*IB9</f>
        <v>0</v>
      </c>
      <c r="IH9" s="94"/>
      <c r="II9" s="15">
        <v>2</v>
      </c>
      <c r="IJ9" s="69"/>
      <c r="IK9" s="245"/>
      <c r="IL9" s="69"/>
      <c r="IM9" s="70"/>
      <c r="IN9" s="71"/>
      <c r="IO9" s="236">
        <f t="shared" ref="IO9:IO29" si="28">IN9*IL9</f>
        <v>0</v>
      </c>
      <c r="IR9" s="94"/>
      <c r="IS9" s="15">
        <v>2</v>
      </c>
      <c r="IT9" s="69"/>
      <c r="IU9" s="245"/>
      <c r="IV9" s="69"/>
      <c r="IW9" s="70"/>
      <c r="IX9" s="71"/>
      <c r="IY9" s="236">
        <f t="shared" ref="IY9:IY29" si="29">IX9*IV9</f>
        <v>0</v>
      </c>
      <c r="IZ9" s="92"/>
      <c r="JA9" s="92"/>
      <c r="JB9" s="94"/>
      <c r="JC9" s="15">
        <v>2</v>
      </c>
      <c r="JD9" s="92"/>
      <c r="JE9" s="245"/>
      <c r="JF9" s="92"/>
      <c r="JG9" s="70"/>
      <c r="JH9" s="71"/>
      <c r="JI9" s="379">
        <f t="shared" ref="JI9:JI29" si="30">JH9*JF9</f>
        <v>0</v>
      </c>
      <c r="JJ9" s="69"/>
      <c r="JL9" s="94"/>
      <c r="JM9" s="15">
        <v>2</v>
      </c>
      <c r="JN9" s="92"/>
      <c r="JO9" s="237"/>
      <c r="JP9" s="92"/>
      <c r="JQ9" s="70"/>
      <c r="JR9" s="71"/>
      <c r="JS9" s="379">
        <f t="shared" ref="JS9:JS27" si="31">JR9*JP9</f>
        <v>0</v>
      </c>
      <c r="JV9" s="104"/>
      <c r="JW9" s="15">
        <v>2</v>
      </c>
      <c r="JX9" s="69"/>
      <c r="JY9" s="245"/>
      <c r="JZ9" s="69"/>
      <c r="KA9" s="70"/>
      <c r="KB9" s="71"/>
      <c r="KC9" s="379">
        <f t="shared" ref="KC9:KC28" si="32">KB9*JZ9</f>
        <v>0</v>
      </c>
      <c r="KF9" s="104"/>
      <c r="KG9" s="15">
        <v>2</v>
      </c>
      <c r="KH9" s="69"/>
      <c r="KI9" s="245"/>
      <c r="KJ9" s="69"/>
      <c r="KK9" s="70"/>
      <c r="KL9" s="71"/>
      <c r="KM9" s="379">
        <f t="shared" ref="KM9:KM28" si="33">KL9*KJ9</f>
        <v>0</v>
      </c>
      <c r="KP9" s="104"/>
      <c r="KQ9" s="15">
        <v>2</v>
      </c>
      <c r="KR9" s="69"/>
      <c r="KS9" s="245"/>
      <c r="KT9" s="69"/>
      <c r="KU9" s="623"/>
      <c r="KV9" s="624"/>
      <c r="KW9" s="379">
        <f t="shared" ref="KW9:KW28" si="34">KV9*KT9</f>
        <v>0</v>
      </c>
      <c r="KZ9" s="94"/>
      <c r="LA9" s="15">
        <v>2</v>
      </c>
      <c r="LB9" s="92"/>
      <c r="LC9" s="237"/>
      <c r="LD9" s="92"/>
      <c r="LE9" s="95"/>
      <c r="LF9" s="71"/>
      <c r="LG9" s="379">
        <f t="shared" ref="LG9:LG28" si="35">LF9*LD9</f>
        <v>0</v>
      </c>
      <c r="LJ9" s="94"/>
      <c r="LK9" s="15">
        <v>2</v>
      </c>
      <c r="LL9" s="92"/>
      <c r="LM9" s="237"/>
      <c r="LN9" s="92"/>
      <c r="LO9" s="95"/>
      <c r="LP9" s="71"/>
      <c r="LQ9" s="379">
        <f t="shared" ref="LQ9:LQ29" si="36">LP9*LN9</f>
        <v>0</v>
      </c>
      <c r="LT9" s="94"/>
      <c r="LU9" s="15">
        <v>2</v>
      </c>
      <c r="LV9" s="92"/>
      <c r="LW9" s="237"/>
      <c r="LX9" s="92"/>
      <c r="LY9" s="95"/>
      <c r="LZ9" s="71"/>
      <c r="MA9" s="379">
        <f t="shared" ref="MA9:MA29" si="37">LZ9*LX9</f>
        <v>0</v>
      </c>
      <c r="MB9" s="379"/>
      <c r="MD9" s="94"/>
      <c r="ME9" s="15">
        <v>2</v>
      </c>
      <c r="MF9" s="289"/>
      <c r="MG9" s="237"/>
      <c r="MH9" s="2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7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0"/>
      <c r="NK9" s="237"/>
      <c r="NL9" s="2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0"/>
      <c r="OE9" s="237"/>
      <c r="OF9" s="2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7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0"/>
      <c r="PI9" s="237"/>
      <c r="PJ9" s="290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7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7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7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7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7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7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7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7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8"/>
      <c r="TQ9" s="165"/>
      <c r="TR9" s="284"/>
      <c r="TS9" s="283"/>
      <c r="TT9" s="283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>
        <f t="shared" ref="B10:I10" si="57">BS5</f>
        <v>0</v>
      </c>
      <c r="C10" s="75">
        <f t="shared" si="57"/>
        <v>0</v>
      </c>
      <c r="D10" s="100">
        <f t="shared" si="57"/>
        <v>0</v>
      </c>
      <c r="E10" s="132">
        <f t="shared" si="57"/>
        <v>0</v>
      </c>
      <c r="F10" s="86">
        <f t="shared" si="57"/>
        <v>0</v>
      </c>
      <c r="G10" s="73">
        <f t="shared" si="57"/>
        <v>0</v>
      </c>
      <c r="H10" s="48">
        <f t="shared" si="57"/>
        <v>0</v>
      </c>
      <c r="I10" s="103">
        <f t="shared" si="57"/>
        <v>0</v>
      </c>
      <c r="L10" s="104"/>
      <c r="M10" s="15">
        <v>3</v>
      </c>
      <c r="N10" s="92">
        <v>940.7</v>
      </c>
      <c r="O10" s="237"/>
      <c r="P10" s="92"/>
      <c r="Q10" s="95"/>
      <c r="R10" s="71"/>
      <c r="S10" s="71">
        <f t="shared" si="8"/>
        <v>0</v>
      </c>
      <c r="V10" s="104"/>
      <c r="W10" s="15">
        <v>3</v>
      </c>
      <c r="X10" s="625">
        <v>877.2</v>
      </c>
      <c r="Y10" s="732"/>
      <c r="Z10" s="625"/>
      <c r="AA10" s="623"/>
      <c r="AB10" s="624"/>
      <c r="AC10" s="379">
        <f t="shared" si="9"/>
        <v>0</v>
      </c>
      <c r="AF10" s="94"/>
      <c r="AG10" s="15">
        <v>3</v>
      </c>
      <c r="AH10" s="92">
        <v>895.8</v>
      </c>
      <c r="AI10" s="237"/>
      <c r="AJ10" s="92"/>
      <c r="AK10" s="95"/>
      <c r="AL10" s="71"/>
      <c r="AM10" s="379">
        <f t="shared" si="10"/>
        <v>0</v>
      </c>
      <c r="AP10" s="94"/>
      <c r="AQ10" s="15">
        <v>3</v>
      </c>
      <c r="AR10" s="92">
        <v>903.6</v>
      </c>
      <c r="AS10" s="237"/>
      <c r="AT10" s="92"/>
      <c r="AU10" s="95"/>
      <c r="AV10" s="71"/>
      <c r="AW10" s="379">
        <f t="shared" si="11"/>
        <v>0</v>
      </c>
      <c r="AZ10" s="94"/>
      <c r="BA10" s="15">
        <v>3</v>
      </c>
      <c r="BB10" s="92">
        <v>957.53</v>
      </c>
      <c r="BC10" s="237"/>
      <c r="BD10" s="92"/>
      <c r="BE10" s="95"/>
      <c r="BF10" s="71"/>
      <c r="BG10" s="379">
        <f t="shared" si="12"/>
        <v>0</v>
      </c>
      <c r="BJ10" s="94"/>
      <c r="BK10" s="15">
        <v>3</v>
      </c>
      <c r="BL10" s="92">
        <v>901.28</v>
      </c>
      <c r="BM10" s="237"/>
      <c r="BN10" s="92"/>
      <c r="BO10" s="95"/>
      <c r="BP10" s="71"/>
      <c r="BQ10" s="463">
        <f t="shared" si="13"/>
        <v>0</v>
      </c>
      <c r="BR10" s="379"/>
      <c r="BT10" s="104"/>
      <c r="BU10" s="15">
        <v>3</v>
      </c>
      <c r="BV10" s="622"/>
      <c r="BW10" s="646"/>
      <c r="BX10" s="622"/>
      <c r="BY10" s="847"/>
      <c r="BZ10" s="648"/>
      <c r="CA10" s="236">
        <f t="shared" si="5"/>
        <v>0</v>
      </c>
      <c r="CD10" s="208"/>
      <c r="CE10" s="15">
        <v>3</v>
      </c>
      <c r="CF10" s="92"/>
      <c r="CG10" s="282"/>
      <c r="CH10" s="92"/>
      <c r="CI10" s="284"/>
      <c r="CJ10" s="283"/>
      <c r="CK10" s="379">
        <f t="shared" si="14"/>
        <v>0</v>
      </c>
      <c r="CN10" s="94"/>
      <c r="CO10" s="15">
        <v>3</v>
      </c>
      <c r="CP10" s="622"/>
      <c r="CQ10" s="646"/>
      <c r="CR10" s="622"/>
      <c r="CS10" s="647"/>
      <c r="CT10" s="283"/>
      <c r="CU10" s="384">
        <f t="shared" ref="CU10:CU30" si="58">CT10*CR10</f>
        <v>0</v>
      </c>
      <c r="CX10" s="94"/>
      <c r="CY10" s="15">
        <v>3</v>
      </c>
      <c r="CZ10" s="92"/>
      <c r="DA10" s="237"/>
      <c r="DB10" s="92"/>
      <c r="DC10" s="95"/>
      <c r="DD10" s="71"/>
      <c r="DE10" s="379">
        <f t="shared" si="15"/>
        <v>0</v>
      </c>
      <c r="DH10" s="94"/>
      <c r="DI10" s="15">
        <v>3</v>
      </c>
      <c r="DJ10" s="622"/>
      <c r="DK10" s="646"/>
      <c r="DL10" s="622"/>
      <c r="DM10" s="647"/>
      <c r="DN10" s="648"/>
      <c r="DO10" s="384">
        <f t="shared" si="16"/>
        <v>0</v>
      </c>
      <c r="DR10" s="94"/>
      <c r="DS10" s="15">
        <v>3</v>
      </c>
      <c r="DT10" s="622"/>
      <c r="DU10" s="646"/>
      <c r="DV10" s="622"/>
      <c r="DW10" s="647"/>
      <c r="DX10" s="648"/>
      <c r="DY10" s="379">
        <f t="shared" si="17"/>
        <v>0</v>
      </c>
      <c r="EB10" s="94"/>
      <c r="EC10" s="15">
        <v>3</v>
      </c>
      <c r="ED10" s="69"/>
      <c r="EE10" s="245"/>
      <c r="EF10" s="69"/>
      <c r="EG10" s="70"/>
      <c r="EH10" s="71"/>
      <c r="EI10" s="379">
        <f t="shared" si="18"/>
        <v>0</v>
      </c>
      <c r="EL10" s="94"/>
      <c r="EM10" s="15">
        <v>3</v>
      </c>
      <c r="EN10" s="69"/>
      <c r="EO10" s="245"/>
      <c r="EP10" s="69"/>
      <c r="EQ10" s="70"/>
      <c r="ER10" s="71"/>
      <c r="ES10" s="379">
        <f t="shared" si="19"/>
        <v>0</v>
      </c>
      <c r="EV10" s="323"/>
      <c r="EW10" s="15">
        <v>3</v>
      </c>
      <c r="EX10" s="622"/>
      <c r="EY10" s="726"/>
      <c r="EZ10" s="622"/>
      <c r="FA10" s="623"/>
      <c r="FB10" s="624"/>
      <c r="FC10" s="379">
        <f t="shared" si="20"/>
        <v>0</v>
      </c>
      <c r="FF10" s="323"/>
      <c r="FG10" s="15">
        <v>3</v>
      </c>
      <c r="FH10" s="622"/>
      <c r="FI10" s="726"/>
      <c r="FJ10" s="622"/>
      <c r="FK10" s="623"/>
      <c r="FL10" s="624"/>
      <c r="FM10" s="236">
        <f t="shared" si="21"/>
        <v>0</v>
      </c>
      <c r="FP10" s="94"/>
      <c r="FQ10" s="15">
        <v>3</v>
      </c>
      <c r="FR10" s="622"/>
      <c r="FS10" s="237"/>
      <c r="FT10" s="92"/>
      <c r="FU10" s="70"/>
      <c r="FV10" s="71"/>
      <c r="FW10" s="379">
        <f t="shared" si="22"/>
        <v>0</v>
      </c>
      <c r="FZ10" s="94"/>
      <c r="GA10" s="15">
        <v>3</v>
      </c>
      <c r="GB10" s="344"/>
      <c r="GC10" s="237"/>
      <c r="GD10" s="344"/>
      <c r="GE10" s="95"/>
      <c r="GF10" s="71"/>
      <c r="GG10" s="379">
        <f t="shared" si="23"/>
        <v>0</v>
      </c>
      <c r="GJ10" s="94"/>
      <c r="GK10" s="15">
        <v>3</v>
      </c>
      <c r="GL10" s="92"/>
      <c r="GM10" s="237"/>
      <c r="GN10" s="92"/>
      <c r="GO10" s="95"/>
      <c r="GP10" s="71"/>
      <c r="GQ10" s="379">
        <f t="shared" si="24"/>
        <v>0</v>
      </c>
      <c r="GT10" s="94"/>
      <c r="GU10" s="15">
        <v>3</v>
      </c>
      <c r="GV10" s="92"/>
      <c r="GW10" s="237"/>
      <c r="GX10" s="92"/>
      <c r="GY10" s="95"/>
      <c r="GZ10" s="71"/>
      <c r="HA10" s="379">
        <f t="shared" si="25"/>
        <v>0</v>
      </c>
      <c r="HD10" s="94"/>
      <c r="HE10" s="15">
        <v>3</v>
      </c>
      <c r="HF10" s="92"/>
      <c r="HG10" s="237"/>
      <c r="HH10" s="92"/>
      <c r="HI10" s="285"/>
      <c r="HJ10" s="71"/>
      <c r="HK10" s="379">
        <f t="shared" si="26"/>
        <v>0</v>
      </c>
      <c r="HN10" s="104"/>
      <c r="HO10" s="15">
        <v>3</v>
      </c>
      <c r="HP10" s="625"/>
      <c r="HQ10" s="732"/>
      <c r="HR10" s="625"/>
      <c r="HS10" s="623"/>
      <c r="HT10" s="624"/>
      <c r="HU10" s="379">
        <f t="shared" si="6"/>
        <v>0</v>
      </c>
      <c r="HX10" s="104"/>
      <c r="HY10" s="15">
        <v>3</v>
      </c>
      <c r="HZ10" s="69"/>
      <c r="IA10" s="245"/>
      <c r="IB10" s="69"/>
      <c r="IC10" s="70"/>
      <c r="ID10" s="71"/>
      <c r="IE10" s="379">
        <f t="shared" si="27"/>
        <v>0</v>
      </c>
      <c r="IH10" s="94"/>
      <c r="II10" s="15">
        <v>3</v>
      </c>
      <c r="IJ10" s="69"/>
      <c r="IK10" s="245"/>
      <c r="IL10" s="69"/>
      <c r="IM10" s="70"/>
      <c r="IN10" s="71"/>
      <c r="IO10" s="236">
        <f t="shared" si="28"/>
        <v>0</v>
      </c>
      <c r="IR10" s="94"/>
      <c r="IS10" s="15">
        <v>3</v>
      </c>
      <c r="IT10" s="69"/>
      <c r="IU10" s="245"/>
      <c r="IV10" s="69"/>
      <c r="IW10" s="70"/>
      <c r="IX10" s="71"/>
      <c r="IY10" s="236">
        <f t="shared" si="29"/>
        <v>0</v>
      </c>
      <c r="IZ10" s="92"/>
      <c r="JA10" s="69"/>
      <c r="JB10" s="94"/>
      <c r="JC10" s="15">
        <v>3</v>
      </c>
      <c r="JD10" s="92"/>
      <c r="JE10" s="245"/>
      <c r="JF10" s="92"/>
      <c r="JG10" s="70"/>
      <c r="JH10" s="71"/>
      <c r="JI10" s="379">
        <f t="shared" si="30"/>
        <v>0</v>
      </c>
      <c r="JJ10" s="69"/>
      <c r="JL10" s="94"/>
      <c r="JM10" s="15">
        <v>3</v>
      </c>
      <c r="JN10" s="92"/>
      <c r="JO10" s="237"/>
      <c r="JP10" s="92"/>
      <c r="JQ10" s="70"/>
      <c r="JR10" s="71"/>
      <c r="JS10" s="379">
        <f t="shared" si="31"/>
        <v>0</v>
      </c>
      <c r="JV10" s="104"/>
      <c r="JW10" s="15">
        <v>3</v>
      </c>
      <c r="JX10" s="69"/>
      <c r="JY10" s="245"/>
      <c r="JZ10" s="69"/>
      <c r="KA10" s="70"/>
      <c r="KB10" s="71"/>
      <c r="KC10" s="379">
        <f t="shared" si="32"/>
        <v>0</v>
      </c>
      <c r="KF10" s="104"/>
      <c r="KG10" s="15">
        <v>3</v>
      </c>
      <c r="KH10" s="69"/>
      <c r="KI10" s="245"/>
      <c r="KJ10" s="69"/>
      <c r="KK10" s="70"/>
      <c r="KL10" s="71"/>
      <c r="KM10" s="379">
        <f t="shared" si="33"/>
        <v>0</v>
      </c>
      <c r="KP10" s="104"/>
      <c r="KQ10" s="15">
        <v>3</v>
      </c>
      <c r="KR10" s="69"/>
      <c r="KS10" s="245"/>
      <c r="KT10" s="69"/>
      <c r="KU10" s="623"/>
      <c r="KV10" s="624"/>
      <c r="KW10" s="379">
        <f t="shared" si="34"/>
        <v>0</v>
      </c>
      <c r="KZ10" s="94"/>
      <c r="LA10" s="15">
        <v>3</v>
      </c>
      <c r="LB10" s="92"/>
      <c r="LC10" s="237"/>
      <c r="LD10" s="92"/>
      <c r="LE10" s="95"/>
      <c r="LF10" s="71"/>
      <c r="LG10" s="379">
        <f t="shared" si="35"/>
        <v>0</v>
      </c>
      <c r="LJ10" s="94"/>
      <c r="LK10" s="15">
        <v>3</v>
      </c>
      <c r="LL10" s="92"/>
      <c r="LM10" s="237"/>
      <c r="LN10" s="92"/>
      <c r="LO10" s="95"/>
      <c r="LP10" s="71"/>
      <c r="LQ10" s="379">
        <f t="shared" si="36"/>
        <v>0</v>
      </c>
      <c r="LT10" s="94"/>
      <c r="LU10" s="15">
        <v>3</v>
      </c>
      <c r="LV10" s="92"/>
      <c r="LW10" s="237"/>
      <c r="LX10" s="92"/>
      <c r="LY10" s="95"/>
      <c r="LZ10" s="71"/>
      <c r="MA10" s="379">
        <f t="shared" si="37"/>
        <v>0</v>
      </c>
      <c r="MB10" s="379"/>
      <c r="MD10" s="94"/>
      <c r="ME10" s="15">
        <v>3</v>
      </c>
      <c r="MF10" s="289"/>
      <c r="MG10" s="237"/>
      <c r="MH10" s="289"/>
      <c r="MI10" s="95"/>
      <c r="MJ10" s="71"/>
      <c r="MK10" s="71">
        <f t="shared" si="38"/>
        <v>0</v>
      </c>
      <c r="MN10" s="94"/>
      <c r="MO10" s="15">
        <v>3</v>
      </c>
      <c r="MP10" s="92"/>
      <c r="MQ10" s="237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7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7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7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7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7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7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7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7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7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7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7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8"/>
      <c r="TQ10" s="165"/>
      <c r="TR10" s="284"/>
      <c r="TS10" s="283"/>
      <c r="TT10" s="283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>
        <f t="shared" ref="B11:I11" si="59">CC5</f>
        <v>0</v>
      </c>
      <c r="C11" s="75">
        <f t="shared" si="59"/>
        <v>0</v>
      </c>
      <c r="D11" s="100">
        <f t="shared" si="59"/>
        <v>0</v>
      </c>
      <c r="E11" s="132">
        <f t="shared" si="59"/>
        <v>0</v>
      </c>
      <c r="F11" s="86">
        <f t="shared" si="59"/>
        <v>0</v>
      </c>
      <c r="G11" s="73">
        <f t="shared" si="59"/>
        <v>0</v>
      </c>
      <c r="H11" s="48">
        <f t="shared" si="59"/>
        <v>0</v>
      </c>
      <c r="I11" s="103">
        <f t="shared" si="59"/>
        <v>0</v>
      </c>
      <c r="L11" s="104"/>
      <c r="M11" s="15">
        <v>4</v>
      </c>
      <c r="N11" s="92">
        <v>927.1</v>
      </c>
      <c r="O11" s="237"/>
      <c r="P11" s="92"/>
      <c r="Q11" s="95"/>
      <c r="R11" s="71"/>
      <c r="S11" s="71">
        <f t="shared" si="8"/>
        <v>0</v>
      </c>
      <c r="U11" s="61"/>
      <c r="V11" s="104"/>
      <c r="W11" s="15">
        <v>4</v>
      </c>
      <c r="X11" s="625">
        <v>917.6</v>
      </c>
      <c r="Y11" s="732"/>
      <c r="Z11" s="625"/>
      <c r="AA11" s="623"/>
      <c r="AB11" s="624"/>
      <c r="AC11" s="379">
        <f t="shared" si="9"/>
        <v>0</v>
      </c>
      <c r="AE11" s="61"/>
      <c r="AF11" s="104"/>
      <c r="AG11" s="15">
        <v>4</v>
      </c>
      <c r="AH11" s="92">
        <v>882.2</v>
      </c>
      <c r="AI11" s="237"/>
      <c r="AJ11" s="92"/>
      <c r="AK11" s="95"/>
      <c r="AL11" s="71"/>
      <c r="AM11" s="379">
        <f t="shared" si="10"/>
        <v>0</v>
      </c>
      <c r="AO11" s="61"/>
      <c r="AP11" s="104"/>
      <c r="AQ11" s="15">
        <v>4</v>
      </c>
      <c r="AR11" s="92">
        <v>881.8</v>
      </c>
      <c r="AS11" s="237"/>
      <c r="AT11" s="92"/>
      <c r="AU11" s="95"/>
      <c r="AV11" s="71"/>
      <c r="AW11" s="379">
        <f t="shared" si="11"/>
        <v>0</v>
      </c>
      <c r="AY11" s="61"/>
      <c r="AZ11" s="104"/>
      <c r="BA11" s="15">
        <v>4</v>
      </c>
      <c r="BB11" s="92">
        <v>931.22</v>
      </c>
      <c r="BC11" s="237"/>
      <c r="BD11" s="92"/>
      <c r="BE11" s="95"/>
      <c r="BF11" s="71"/>
      <c r="BG11" s="379">
        <f t="shared" si="12"/>
        <v>0</v>
      </c>
      <c r="BI11" s="61"/>
      <c r="BJ11" s="104"/>
      <c r="BK11" s="15">
        <v>4</v>
      </c>
      <c r="BL11" s="92">
        <v>927.14</v>
      </c>
      <c r="BM11" s="237"/>
      <c r="BN11" s="92"/>
      <c r="BO11" s="95"/>
      <c r="BP11" s="71"/>
      <c r="BQ11" s="463">
        <f t="shared" si="13"/>
        <v>0</v>
      </c>
      <c r="BR11" s="379"/>
      <c r="BS11" s="61"/>
      <c r="BT11" s="104"/>
      <c r="BU11" s="15">
        <v>4</v>
      </c>
      <c r="BV11" s="622"/>
      <c r="BW11" s="646"/>
      <c r="BX11" s="622"/>
      <c r="BY11" s="847"/>
      <c r="BZ11" s="648"/>
      <c r="CA11" s="236">
        <f t="shared" si="5"/>
        <v>0</v>
      </c>
      <c r="CC11" s="61"/>
      <c r="CD11" s="208"/>
      <c r="CE11" s="15">
        <v>4</v>
      </c>
      <c r="CF11" s="92"/>
      <c r="CG11" s="282"/>
      <c r="CH11" s="92"/>
      <c r="CI11" s="284"/>
      <c r="CJ11" s="283"/>
      <c r="CK11" s="379">
        <f t="shared" si="14"/>
        <v>0</v>
      </c>
      <c r="CM11" s="61"/>
      <c r="CN11" s="94"/>
      <c r="CO11" s="15">
        <v>4</v>
      </c>
      <c r="CP11" s="622"/>
      <c r="CQ11" s="646"/>
      <c r="CR11" s="622"/>
      <c r="CS11" s="647"/>
      <c r="CT11" s="283"/>
      <c r="CU11" s="384">
        <f t="shared" si="58"/>
        <v>0</v>
      </c>
      <c r="CW11" s="61"/>
      <c r="CX11" s="104"/>
      <c r="CY11" s="15">
        <v>4</v>
      </c>
      <c r="CZ11" s="92"/>
      <c r="DA11" s="237"/>
      <c r="DB11" s="92"/>
      <c r="DC11" s="95"/>
      <c r="DD11" s="71"/>
      <c r="DE11" s="379">
        <f t="shared" si="15"/>
        <v>0</v>
      </c>
      <c r="DG11" s="61"/>
      <c r="DH11" s="104"/>
      <c r="DI11" s="15">
        <v>4</v>
      </c>
      <c r="DJ11" s="622"/>
      <c r="DK11" s="646"/>
      <c r="DL11" s="622"/>
      <c r="DM11" s="647"/>
      <c r="DN11" s="648"/>
      <c r="DO11" s="384">
        <f t="shared" si="16"/>
        <v>0</v>
      </c>
      <c r="DQ11" s="61"/>
      <c r="DR11" s="104"/>
      <c r="DS11" s="15">
        <v>4</v>
      </c>
      <c r="DT11" s="622"/>
      <c r="DU11" s="646"/>
      <c r="DV11" s="622"/>
      <c r="DW11" s="647"/>
      <c r="DX11" s="648"/>
      <c r="DY11" s="379">
        <f t="shared" si="17"/>
        <v>0</v>
      </c>
      <c r="EA11" s="61"/>
      <c r="EB11" s="104"/>
      <c r="EC11" s="15">
        <v>4</v>
      </c>
      <c r="ED11" s="69"/>
      <c r="EE11" s="245"/>
      <c r="EF11" s="69"/>
      <c r="EG11" s="70"/>
      <c r="EH11" s="71"/>
      <c r="EI11" s="379">
        <f t="shared" si="18"/>
        <v>0</v>
      </c>
      <c r="EK11" s="61"/>
      <c r="EL11" s="104"/>
      <c r="EM11" s="15">
        <v>4</v>
      </c>
      <c r="EN11" s="69"/>
      <c r="EO11" s="245"/>
      <c r="EP11" s="69"/>
      <c r="EQ11" s="70"/>
      <c r="ER11" s="71"/>
      <c r="ES11" s="379">
        <f t="shared" si="19"/>
        <v>0</v>
      </c>
      <c r="EU11" s="481"/>
      <c r="EV11" s="323"/>
      <c r="EW11" s="15">
        <v>4</v>
      </c>
      <c r="EX11" s="622"/>
      <c r="EY11" s="726"/>
      <c r="EZ11" s="622"/>
      <c r="FA11" s="623"/>
      <c r="FB11" s="624"/>
      <c r="FC11" s="379">
        <f t="shared" si="20"/>
        <v>0</v>
      </c>
      <c r="FE11" s="61"/>
      <c r="FF11" s="323"/>
      <c r="FG11" s="15">
        <v>4</v>
      </c>
      <c r="FH11" s="622"/>
      <c r="FI11" s="726"/>
      <c r="FJ11" s="622"/>
      <c r="FK11" s="623"/>
      <c r="FL11" s="624"/>
      <c r="FM11" s="236">
        <f t="shared" si="21"/>
        <v>0</v>
      </c>
      <c r="FO11" s="61"/>
      <c r="FP11" s="104"/>
      <c r="FQ11" s="15">
        <v>4</v>
      </c>
      <c r="FR11" s="622"/>
      <c r="FS11" s="237"/>
      <c r="FT11" s="92"/>
      <c r="FU11" s="70"/>
      <c r="FV11" s="71"/>
      <c r="FW11" s="379">
        <f t="shared" si="22"/>
        <v>0</v>
      </c>
      <c r="FY11" s="61"/>
      <c r="FZ11" s="104"/>
      <c r="GA11" s="15">
        <v>4</v>
      </c>
      <c r="GB11" s="344"/>
      <c r="GC11" s="237"/>
      <c r="GD11" s="344"/>
      <c r="GE11" s="95"/>
      <c r="GF11" s="71"/>
      <c r="GG11" s="379">
        <f t="shared" si="23"/>
        <v>0</v>
      </c>
      <c r="GI11" s="61"/>
      <c r="GJ11" s="104"/>
      <c r="GK11" s="15">
        <v>4</v>
      </c>
      <c r="GL11" s="92"/>
      <c r="GM11" s="237"/>
      <c r="GN11" s="92"/>
      <c r="GO11" s="95"/>
      <c r="GP11" s="71"/>
      <c r="GQ11" s="379">
        <f t="shared" si="24"/>
        <v>0</v>
      </c>
      <c r="GS11" s="61"/>
      <c r="GT11" s="104"/>
      <c r="GU11" s="15">
        <v>4</v>
      </c>
      <c r="GV11" s="92"/>
      <c r="GW11" s="237"/>
      <c r="GX11" s="92"/>
      <c r="GY11" s="95"/>
      <c r="GZ11" s="71"/>
      <c r="HA11" s="379">
        <f t="shared" si="25"/>
        <v>0</v>
      </c>
      <c r="HC11" s="61"/>
      <c r="HD11" s="104"/>
      <c r="HE11" s="15">
        <v>4</v>
      </c>
      <c r="HF11" s="92"/>
      <c r="HG11" s="237"/>
      <c r="HH11" s="92"/>
      <c r="HI11" s="285"/>
      <c r="HJ11" s="71"/>
      <c r="HK11" s="379">
        <f t="shared" si="26"/>
        <v>0</v>
      </c>
      <c r="HM11" s="61"/>
      <c r="HN11" s="104"/>
      <c r="HO11" s="15">
        <v>4</v>
      </c>
      <c r="HP11" s="625"/>
      <c r="HQ11" s="732"/>
      <c r="HR11" s="625"/>
      <c r="HS11" s="623"/>
      <c r="HT11" s="624"/>
      <c r="HU11" s="379">
        <f t="shared" si="6"/>
        <v>0</v>
      </c>
      <c r="HW11" s="61"/>
      <c r="HX11" s="104"/>
      <c r="HY11" s="15">
        <v>4</v>
      </c>
      <c r="HZ11" s="69"/>
      <c r="IA11" s="245"/>
      <c r="IB11" s="69"/>
      <c r="IC11" s="70"/>
      <c r="ID11" s="71"/>
      <c r="IE11" s="379">
        <f t="shared" si="27"/>
        <v>0</v>
      </c>
      <c r="IG11" s="61"/>
      <c r="IH11" s="104"/>
      <c r="II11" s="15">
        <v>4</v>
      </c>
      <c r="IJ11" s="69"/>
      <c r="IK11" s="245"/>
      <c r="IL11" s="69"/>
      <c r="IM11" s="70"/>
      <c r="IN11" s="71"/>
      <c r="IO11" s="236">
        <f t="shared" si="28"/>
        <v>0</v>
      </c>
      <c r="IQ11" s="61"/>
      <c r="IR11" s="104"/>
      <c r="IS11" s="15">
        <v>4</v>
      </c>
      <c r="IT11" s="69"/>
      <c r="IU11" s="245"/>
      <c r="IV11" s="69"/>
      <c r="IW11" s="70"/>
      <c r="IX11" s="71"/>
      <c r="IY11" s="236">
        <f t="shared" si="29"/>
        <v>0</v>
      </c>
      <c r="IZ11" s="92"/>
      <c r="JA11" s="69"/>
      <c r="JB11" s="104"/>
      <c r="JC11" s="15">
        <v>4</v>
      </c>
      <c r="JD11" s="92"/>
      <c r="JE11" s="245"/>
      <c r="JF11" s="92"/>
      <c r="JG11" s="70"/>
      <c r="JH11" s="71"/>
      <c r="JI11" s="379">
        <f t="shared" si="30"/>
        <v>0</v>
      </c>
      <c r="JJ11" s="69"/>
      <c r="JK11" s="61"/>
      <c r="JL11" s="104"/>
      <c r="JM11" s="15">
        <v>4</v>
      </c>
      <c r="JN11" s="92"/>
      <c r="JO11" s="237"/>
      <c r="JP11" s="92"/>
      <c r="JQ11" s="70"/>
      <c r="JR11" s="71"/>
      <c r="JS11" s="379">
        <f t="shared" si="31"/>
        <v>0</v>
      </c>
      <c r="JU11" s="61"/>
      <c r="JV11" s="104"/>
      <c r="JW11" s="15">
        <v>4</v>
      </c>
      <c r="JX11" s="69"/>
      <c r="JY11" s="245"/>
      <c r="JZ11" s="69"/>
      <c r="KA11" s="70"/>
      <c r="KB11" s="71"/>
      <c r="KC11" s="379">
        <f t="shared" si="32"/>
        <v>0</v>
      </c>
      <c r="KE11" s="61"/>
      <c r="KF11" s="104"/>
      <c r="KG11" s="15">
        <v>4</v>
      </c>
      <c r="KH11" s="69"/>
      <c r="KI11" s="245"/>
      <c r="KJ11" s="69"/>
      <c r="KK11" s="70"/>
      <c r="KL11" s="71"/>
      <c r="KM11" s="379">
        <f t="shared" si="33"/>
        <v>0</v>
      </c>
      <c r="KO11" s="61"/>
      <c r="KP11" s="104"/>
      <c r="KQ11" s="15">
        <v>4</v>
      </c>
      <c r="KR11" s="69"/>
      <c r="KS11" s="245"/>
      <c r="KT11" s="69"/>
      <c r="KU11" s="623"/>
      <c r="KV11" s="624"/>
      <c r="KW11" s="379">
        <f t="shared" si="34"/>
        <v>0</v>
      </c>
      <c r="KY11" s="61"/>
      <c r="KZ11" s="104"/>
      <c r="LA11" s="15">
        <v>4</v>
      </c>
      <c r="LB11" s="92"/>
      <c r="LC11" s="237"/>
      <c r="LD11" s="92"/>
      <c r="LE11" s="95"/>
      <c r="LF11" s="71"/>
      <c r="LG11" s="379">
        <f t="shared" si="35"/>
        <v>0</v>
      </c>
      <c r="LI11" s="61"/>
      <c r="LJ11" s="104"/>
      <c r="LK11" s="15">
        <v>4</v>
      </c>
      <c r="LL11" s="92"/>
      <c r="LM11" s="237"/>
      <c r="LN11" s="92"/>
      <c r="LO11" s="95"/>
      <c r="LP11" s="71"/>
      <c r="LQ11" s="379">
        <f t="shared" si="36"/>
        <v>0</v>
      </c>
      <c r="LS11" s="61"/>
      <c r="LT11" s="104"/>
      <c r="LU11" s="15">
        <v>4</v>
      </c>
      <c r="LV11" s="92"/>
      <c r="LW11" s="237"/>
      <c r="LX11" s="92"/>
      <c r="LY11" s="95"/>
      <c r="LZ11" s="71"/>
      <c r="MA11" s="379">
        <f t="shared" si="37"/>
        <v>0</v>
      </c>
      <c r="MB11" s="379"/>
      <c r="MC11" s="61"/>
      <c r="MD11" s="104"/>
      <c r="ME11" s="15">
        <v>4</v>
      </c>
      <c r="MF11" s="289"/>
      <c r="MG11" s="237"/>
      <c r="MH11" s="289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7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7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0"/>
      <c r="NK11" s="237"/>
      <c r="NL11" s="290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7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0"/>
      <c r="OE11" s="237"/>
      <c r="OF11" s="290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7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7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0"/>
      <c r="PI11" s="237"/>
      <c r="PJ11" s="290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7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7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7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7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7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7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7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7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8"/>
      <c r="TQ11" s="165"/>
      <c r="TR11" s="284"/>
      <c r="TS11" s="283"/>
      <c r="TT11" s="283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>
        <f t="shared" ref="B12:I12" si="60">CM5</f>
        <v>0</v>
      </c>
      <c r="C12" s="75">
        <f t="shared" si="60"/>
        <v>0</v>
      </c>
      <c r="D12" s="100">
        <f t="shared" si="60"/>
        <v>0</v>
      </c>
      <c r="E12" s="132">
        <f t="shared" si="60"/>
        <v>0</v>
      </c>
      <c r="F12" s="86">
        <f t="shared" si="60"/>
        <v>0</v>
      </c>
      <c r="G12" s="73">
        <f t="shared" si="60"/>
        <v>0</v>
      </c>
      <c r="H12" s="48">
        <f t="shared" si="60"/>
        <v>0</v>
      </c>
      <c r="I12" s="103">
        <f t="shared" si="60"/>
        <v>0</v>
      </c>
      <c r="K12" s="61"/>
      <c r="L12" s="104"/>
      <c r="M12" s="15">
        <v>5</v>
      </c>
      <c r="N12" s="92">
        <v>907.2</v>
      </c>
      <c r="O12" s="237"/>
      <c r="P12" s="92"/>
      <c r="Q12" s="95"/>
      <c r="R12" s="71"/>
      <c r="S12" s="71">
        <f t="shared" si="8"/>
        <v>0</v>
      </c>
      <c r="V12" s="104"/>
      <c r="W12" s="15">
        <v>5</v>
      </c>
      <c r="X12" s="625">
        <v>936.7</v>
      </c>
      <c r="Y12" s="732"/>
      <c r="Z12" s="625"/>
      <c r="AA12" s="623"/>
      <c r="AB12" s="624"/>
      <c r="AC12" s="379">
        <f t="shared" si="9"/>
        <v>0</v>
      </c>
      <c r="AF12" s="104"/>
      <c r="AG12" s="15">
        <v>5</v>
      </c>
      <c r="AH12" s="92">
        <v>927.6</v>
      </c>
      <c r="AI12" s="237"/>
      <c r="AJ12" s="92"/>
      <c r="AK12" s="95"/>
      <c r="AL12" s="71"/>
      <c r="AM12" s="379">
        <f t="shared" si="10"/>
        <v>0</v>
      </c>
      <c r="AP12" s="104"/>
      <c r="AQ12" s="15">
        <v>5</v>
      </c>
      <c r="AR12" s="92">
        <v>914</v>
      </c>
      <c r="AS12" s="237"/>
      <c r="AT12" s="92"/>
      <c r="AU12" s="95"/>
      <c r="AV12" s="71"/>
      <c r="AW12" s="379">
        <f t="shared" si="11"/>
        <v>0</v>
      </c>
      <c r="AZ12" s="104"/>
      <c r="BA12" s="15">
        <v>5</v>
      </c>
      <c r="BB12" s="92">
        <v>920.33</v>
      </c>
      <c r="BC12" s="237"/>
      <c r="BD12" s="92"/>
      <c r="BE12" s="95"/>
      <c r="BF12" s="71"/>
      <c r="BG12" s="379">
        <f t="shared" si="12"/>
        <v>0</v>
      </c>
      <c r="BJ12" s="104"/>
      <c r="BK12" s="15">
        <v>5</v>
      </c>
      <c r="BL12" s="92">
        <v>973.4</v>
      </c>
      <c r="BM12" s="237"/>
      <c r="BN12" s="92"/>
      <c r="BO12" s="95"/>
      <c r="BP12" s="71"/>
      <c r="BQ12" s="463">
        <f t="shared" si="13"/>
        <v>0</v>
      </c>
      <c r="BR12" s="379"/>
      <c r="BT12" s="104"/>
      <c r="BU12" s="15">
        <v>5</v>
      </c>
      <c r="BV12" s="622"/>
      <c r="BW12" s="646"/>
      <c r="BX12" s="622"/>
      <c r="BY12" s="847"/>
      <c r="BZ12" s="648"/>
      <c r="CA12" s="236">
        <f t="shared" si="5"/>
        <v>0</v>
      </c>
      <c r="CD12" s="208"/>
      <c r="CE12" s="15">
        <v>5</v>
      </c>
      <c r="CF12" s="92"/>
      <c r="CG12" s="282"/>
      <c r="CH12" s="92"/>
      <c r="CI12" s="284"/>
      <c r="CJ12" s="283"/>
      <c r="CK12" s="379">
        <f t="shared" si="14"/>
        <v>0</v>
      </c>
      <c r="CN12" s="94"/>
      <c r="CO12" s="15">
        <v>5</v>
      </c>
      <c r="CP12" s="622"/>
      <c r="CQ12" s="646"/>
      <c r="CR12" s="622"/>
      <c r="CS12" s="647"/>
      <c r="CT12" s="283"/>
      <c r="CU12" s="384">
        <f t="shared" si="58"/>
        <v>0</v>
      </c>
      <c r="CX12" s="104"/>
      <c r="CY12" s="15">
        <v>5</v>
      </c>
      <c r="CZ12" s="92"/>
      <c r="DA12" s="237"/>
      <c r="DB12" s="92"/>
      <c r="DC12" s="95"/>
      <c r="DD12" s="71"/>
      <c r="DE12" s="379">
        <f t="shared" si="15"/>
        <v>0</v>
      </c>
      <c r="DH12" s="104"/>
      <c r="DI12" s="15">
        <v>5</v>
      </c>
      <c r="DJ12" s="622"/>
      <c r="DK12" s="646"/>
      <c r="DL12" s="622"/>
      <c r="DM12" s="647"/>
      <c r="DN12" s="648"/>
      <c r="DO12" s="384">
        <f t="shared" si="16"/>
        <v>0</v>
      </c>
      <c r="DR12" s="104"/>
      <c r="DS12" s="15">
        <v>5</v>
      </c>
      <c r="DT12" s="622"/>
      <c r="DU12" s="646"/>
      <c r="DV12" s="622"/>
      <c r="DW12" s="647"/>
      <c r="DX12" s="648"/>
      <c r="DY12" s="379">
        <f t="shared" si="17"/>
        <v>0</v>
      </c>
      <c r="EB12" s="104"/>
      <c r="EC12" s="15">
        <v>5</v>
      </c>
      <c r="ED12" s="69"/>
      <c r="EE12" s="245"/>
      <c r="EF12" s="69"/>
      <c r="EG12" s="70"/>
      <c r="EH12" s="71"/>
      <c r="EI12" s="379">
        <f t="shared" si="18"/>
        <v>0</v>
      </c>
      <c r="EL12" s="104"/>
      <c r="EM12" s="15">
        <v>5</v>
      </c>
      <c r="EN12" s="69"/>
      <c r="EO12" s="245"/>
      <c r="EP12" s="69"/>
      <c r="EQ12" s="70"/>
      <c r="ER12" s="71"/>
      <c r="ES12" s="379">
        <f t="shared" si="19"/>
        <v>0</v>
      </c>
      <c r="EV12" s="323"/>
      <c r="EW12" s="15">
        <v>5</v>
      </c>
      <c r="EX12" s="622"/>
      <c r="EY12" s="726"/>
      <c r="EZ12" s="622"/>
      <c r="FA12" s="623"/>
      <c r="FB12" s="624"/>
      <c r="FC12" s="379">
        <f t="shared" si="20"/>
        <v>0</v>
      </c>
      <c r="FF12" s="323"/>
      <c r="FG12" s="15">
        <v>5</v>
      </c>
      <c r="FH12" s="622"/>
      <c r="FI12" s="726"/>
      <c r="FJ12" s="622"/>
      <c r="FK12" s="623"/>
      <c r="FL12" s="624"/>
      <c r="FM12" s="236">
        <f t="shared" si="21"/>
        <v>0</v>
      </c>
      <c r="FN12" s="75" t="s">
        <v>41</v>
      </c>
      <c r="FP12" s="104"/>
      <c r="FQ12" s="15">
        <v>5</v>
      </c>
      <c r="FR12" s="622"/>
      <c r="FS12" s="237"/>
      <c r="FT12" s="92"/>
      <c r="FU12" s="70"/>
      <c r="FV12" s="71"/>
      <c r="FW12" s="379">
        <f t="shared" si="22"/>
        <v>0</v>
      </c>
      <c r="FZ12" s="104"/>
      <c r="GA12" s="15">
        <v>5</v>
      </c>
      <c r="GB12" s="344"/>
      <c r="GC12" s="237"/>
      <c r="GD12" s="344"/>
      <c r="GE12" s="95"/>
      <c r="GF12" s="71"/>
      <c r="GG12" s="379">
        <f t="shared" si="23"/>
        <v>0</v>
      </c>
      <c r="GJ12" s="104"/>
      <c r="GK12" s="15">
        <v>5</v>
      </c>
      <c r="GL12" s="92"/>
      <c r="GM12" s="237"/>
      <c r="GN12" s="92"/>
      <c r="GO12" s="95"/>
      <c r="GP12" s="71"/>
      <c r="GQ12" s="379">
        <f t="shared" si="24"/>
        <v>0</v>
      </c>
      <c r="GT12" s="104"/>
      <c r="GU12" s="15">
        <v>5</v>
      </c>
      <c r="GV12" s="92"/>
      <c r="GW12" s="237"/>
      <c r="GX12" s="92"/>
      <c r="GY12" s="95"/>
      <c r="GZ12" s="71"/>
      <c r="HA12" s="379">
        <f t="shared" si="25"/>
        <v>0</v>
      </c>
      <c r="HD12" s="104"/>
      <c r="HE12" s="15">
        <v>5</v>
      </c>
      <c r="HF12" s="92"/>
      <c r="HG12" s="237"/>
      <c r="HH12" s="92"/>
      <c r="HI12" s="285"/>
      <c r="HJ12" s="71"/>
      <c r="HK12" s="379">
        <f t="shared" si="26"/>
        <v>0</v>
      </c>
      <c r="HN12" s="104"/>
      <c r="HO12" s="15">
        <v>5</v>
      </c>
      <c r="HP12" s="625"/>
      <c r="HQ12" s="732"/>
      <c r="HR12" s="625"/>
      <c r="HS12" s="623"/>
      <c r="HT12" s="624"/>
      <c r="HU12" s="379">
        <f t="shared" si="6"/>
        <v>0</v>
      </c>
      <c r="HX12" s="104"/>
      <c r="HY12" s="15">
        <v>5</v>
      </c>
      <c r="HZ12" s="69"/>
      <c r="IA12" s="245"/>
      <c r="IB12" s="69"/>
      <c r="IC12" s="70"/>
      <c r="ID12" s="71"/>
      <c r="IE12" s="379">
        <f t="shared" si="27"/>
        <v>0</v>
      </c>
      <c r="IH12" s="104"/>
      <c r="II12" s="15">
        <v>5</v>
      </c>
      <c r="IJ12" s="69"/>
      <c r="IK12" s="245"/>
      <c r="IL12" s="69"/>
      <c r="IM12" s="70"/>
      <c r="IN12" s="71"/>
      <c r="IO12" s="236">
        <f t="shared" si="28"/>
        <v>0</v>
      </c>
      <c r="IR12" s="104"/>
      <c r="IS12" s="15">
        <v>5</v>
      </c>
      <c r="IT12" s="69"/>
      <c r="IU12" s="245"/>
      <c r="IV12" s="69"/>
      <c r="IW12" s="70"/>
      <c r="IX12" s="71"/>
      <c r="IY12" s="236">
        <f t="shared" si="29"/>
        <v>0</v>
      </c>
      <c r="IZ12" s="92"/>
      <c r="JA12" s="69"/>
      <c r="JB12" s="104"/>
      <c r="JC12" s="15">
        <v>5</v>
      </c>
      <c r="JD12" s="92"/>
      <c r="JE12" s="245"/>
      <c r="JF12" s="92"/>
      <c r="JG12" s="70"/>
      <c r="JH12" s="71"/>
      <c r="JI12" s="379">
        <f t="shared" si="30"/>
        <v>0</v>
      </c>
      <c r="JJ12" s="69"/>
      <c r="JL12" s="104"/>
      <c r="JM12" s="15">
        <v>5</v>
      </c>
      <c r="JN12" s="92"/>
      <c r="JO12" s="237"/>
      <c r="JP12" s="92"/>
      <c r="JQ12" s="70"/>
      <c r="JR12" s="71"/>
      <c r="JS12" s="379">
        <f t="shared" si="31"/>
        <v>0</v>
      </c>
      <c r="JV12" s="104"/>
      <c r="JW12" s="15">
        <v>5</v>
      </c>
      <c r="JX12" s="69"/>
      <c r="JY12" s="245"/>
      <c r="JZ12" s="69"/>
      <c r="KA12" s="70"/>
      <c r="KB12" s="71"/>
      <c r="KC12" s="379">
        <f t="shared" si="32"/>
        <v>0</v>
      </c>
      <c r="KF12" s="104"/>
      <c r="KG12" s="15">
        <v>5</v>
      </c>
      <c r="KH12" s="69"/>
      <c r="KI12" s="245"/>
      <c r="KJ12" s="69"/>
      <c r="KK12" s="70"/>
      <c r="KL12" s="71"/>
      <c r="KM12" s="379">
        <f t="shared" si="33"/>
        <v>0</v>
      </c>
      <c r="KP12" s="104"/>
      <c r="KQ12" s="15">
        <v>5</v>
      </c>
      <c r="KR12" s="69"/>
      <c r="KS12" s="245"/>
      <c r="KT12" s="69"/>
      <c r="KU12" s="623"/>
      <c r="KV12" s="624"/>
      <c r="KW12" s="379">
        <f t="shared" si="34"/>
        <v>0</v>
      </c>
      <c r="KZ12" s="104"/>
      <c r="LA12" s="15">
        <v>5</v>
      </c>
      <c r="LB12" s="92"/>
      <c r="LC12" s="237"/>
      <c r="LD12" s="92"/>
      <c r="LE12" s="95"/>
      <c r="LF12" s="71"/>
      <c r="LG12" s="379">
        <f t="shared" si="35"/>
        <v>0</v>
      </c>
      <c r="LJ12" s="104"/>
      <c r="LK12" s="15">
        <v>5</v>
      </c>
      <c r="LL12" s="92"/>
      <c r="LM12" s="237"/>
      <c r="LN12" s="92"/>
      <c r="LO12" s="95"/>
      <c r="LP12" s="71"/>
      <c r="LQ12" s="379">
        <f t="shared" si="36"/>
        <v>0</v>
      </c>
      <c r="LT12" s="104"/>
      <c r="LU12" s="15">
        <v>5</v>
      </c>
      <c r="LV12" s="92"/>
      <c r="LW12" s="237"/>
      <c r="LX12" s="92"/>
      <c r="LY12" s="95"/>
      <c r="LZ12" s="71"/>
      <c r="MA12" s="379">
        <f t="shared" si="37"/>
        <v>0</v>
      </c>
      <c r="MB12" s="379"/>
      <c r="MD12" s="104"/>
      <c r="ME12" s="15">
        <v>5</v>
      </c>
      <c r="MF12" s="289"/>
      <c r="MG12" s="237"/>
      <c r="MH12" s="289"/>
      <c r="MI12" s="95"/>
      <c r="MJ12" s="71"/>
      <c r="MK12" s="71">
        <f t="shared" si="38"/>
        <v>0</v>
      </c>
      <c r="MN12" s="104"/>
      <c r="MO12" s="15">
        <v>5</v>
      </c>
      <c r="MP12" s="92"/>
      <c r="MQ12" s="237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7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7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7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7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7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7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7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7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7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7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7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7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7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7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7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8"/>
      <c r="TQ12" s="165"/>
      <c r="TR12" s="284"/>
      <c r="TS12" s="283"/>
      <c r="TT12" s="283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>
        <f t="shared" ref="B13:I13" si="61">CW5</f>
        <v>0</v>
      </c>
      <c r="C13" s="75">
        <f t="shared" si="61"/>
        <v>0</v>
      </c>
      <c r="D13" s="100">
        <f t="shared" si="61"/>
        <v>0</v>
      </c>
      <c r="E13" s="132">
        <f t="shared" si="61"/>
        <v>0</v>
      </c>
      <c r="F13" s="86">
        <f t="shared" si="61"/>
        <v>0</v>
      </c>
      <c r="G13" s="73">
        <f t="shared" si="61"/>
        <v>0</v>
      </c>
      <c r="H13" s="48">
        <f t="shared" si="61"/>
        <v>0</v>
      </c>
      <c r="I13" s="103">
        <f t="shared" si="61"/>
        <v>0</v>
      </c>
      <c r="L13" s="104"/>
      <c r="M13" s="15">
        <v>6</v>
      </c>
      <c r="N13" s="92">
        <v>901.7</v>
      </c>
      <c r="O13" s="237"/>
      <c r="P13" s="92"/>
      <c r="Q13" s="95"/>
      <c r="R13" s="71"/>
      <c r="S13" s="71">
        <f t="shared" si="8"/>
        <v>0</v>
      </c>
      <c r="V13" s="104"/>
      <c r="W13" s="15">
        <v>6</v>
      </c>
      <c r="X13" s="625">
        <v>897.6</v>
      </c>
      <c r="Y13" s="732"/>
      <c r="Z13" s="625"/>
      <c r="AA13" s="623"/>
      <c r="AB13" s="624"/>
      <c r="AC13" s="379">
        <f t="shared" si="9"/>
        <v>0</v>
      </c>
      <c r="AF13" s="104"/>
      <c r="AG13" s="15">
        <v>6</v>
      </c>
      <c r="AH13" s="92">
        <v>911.3</v>
      </c>
      <c r="AI13" s="237"/>
      <c r="AJ13" s="92"/>
      <c r="AK13" s="95"/>
      <c r="AL13" s="71"/>
      <c r="AM13" s="379">
        <f t="shared" si="10"/>
        <v>0</v>
      </c>
      <c r="AP13" s="104"/>
      <c r="AQ13" s="15">
        <v>6</v>
      </c>
      <c r="AR13" s="92">
        <v>897.2</v>
      </c>
      <c r="AS13" s="237"/>
      <c r="AT13" s="92"/>
      <c r="AU13" s="95"/>
      <c r="AV13" s="71"/>
      <c r="AW13" s="379">
        <f t="shared" si="11"/>
        <v>0</v>
      </c>
      <c r="AZ13" s="104"/>
      <c r="BA13" s="15">
        <v>6</v>
      </c>
      <c r="BB13" s="92">
        <v>913.08</v>
      </c>
      <c r="BC13" s="237"/>
      <c r="BD13" s="92"/>
      <c r="BE13" s="95"/>
      <c r="BF13" s="71"/>
      <c r="BG13" s="379">
        <f t="shared" si="12"/>
        <v>0</v>
      </c>
      <c r="BJ13" s="104"/>
      <c r="BK13" s="15">
        <v>6</v>
      </c>
      <c r="BL13" s="92">
        <v>950.74</v>
      </c>
      <c r="BM13" s="237"/>
      <c r="BN13" s="92"/>
      <c r="BO13" s="95"/>
      <c r="BP13" s="71"/>
      <c r="BQ13" s="463">
        <f t="shared" si="13"/>
        <v>0</v>
      </c>
      <c r="BR13" s="379"/>
      <c r="BT13" s="104"/>
      <c r="BU13" s="15">
        <v>6</v>
      </c>
      <c r="BV13" s="622"/>
      <c r="BW13" s="646"/>
      <c r="BX13" s="622"/>
      <c r="BY13" s="847"/>
      <c r="BZ13" s="648"/>
      <c r="CA13" s="236">
        <f t="shared" si="5"/>
        <v>0</v>
      </c>
      <c r="CD13" s="208"/>
      <c r="CE13" s="15">
        <v>6</v>
      </c>
      <c r="CF13" s="92"/>
      <c r="CG13" s="282"/>
      <c r="CH13" s="92"/>
      <c r="CI13" s="284"/>
      <c r="CJ13" s="283"/>
      <c r="CK13" s="379">
        <f t="shared" si="14"/>
        <v>0</v>
      </c>
      <c r="CN13" s="94"/>
      <c r="CO13" s="15">
        <v>6</v>
      </c>
      <c r="CP13" s="622"/>
      <c r="CQ13" s="646"/>
      <c r="CR13" s="622"/>
      <c r="CS13" s="647"/>
      <c r="CT13" s="283"/>
      <c r="CU13" s="384">
        <f t="shared" si="58"/>
        <v>0</v>
      </c>
      <c r="CX13" s="104"/>
      <c r="CY13" s="15">
        <v>6</v>
      </c>
      <c r="CZ13" s="92"/>
      <c r="DA13" s="237"/>
      <c r="DB13" s="92"/>
      <c r="DC13" s="95"/>
      <c r="DD13" s="71"/>
      <c r="DE13" s="379">
        <f t="shared" si="15"/>
        <v>0</v>
      </c>
      <c r="DH13" s="104"/>
      <c r="DI13" s="15">
        <v>6</v>
      </c>
      <c r="DJ13" s="622"/>
      <c r="DK13" s="646"/>
      <c r="DL13" s="622"/>
      <c r="DM13" s="647"/>
      <c r="DN13" s="648"/>
      <c r="DO13" s="384">
        <f t="shared" si="16"/>
        <v>0</v>
      </c>
      <c r="DR13" s="104"/>
      <c r="DS13" s="15">
        <v>6</v>
      </c>
      <c r="DT13" s="622"/>
      <c r="DU13" s="646"/>
      <c r="DV13" s="622"/>
      <c r="DW13" s="647"/>
      <c r="DX13" s="648"/>
      <c r="DY13" s="379">
        <f t="shared" si="17"/>
        <v>0</v>
      </c>
      <c r="EB13" s="104"/>
      <c r="EC13" s="15">
        <v>6</v>
      </c>
      <c r="ED13" s="69"/>
      <c r="EE13" s="245"/>
      <c r="EF13" s="69"/>
      <c r="EG13" s="70"/>
      <c r="EH13" s="71"/>
      <c r="EI13" s="379">
        <f t="shared" si="18"/>
        <v>0</v>
      </c>
      <c r="EL13" s="104"/>
      <c r="EM13" s="15">
        <v>6</v>
      </c>
      <c r="EN13" s="69"/>
      <c r="EO13" s="245"/>
      <c r="EP13" s="69"/>
      <c r="EQ13" s="70"/>
      <c r="ER13" s="71"/>
      <c r="ES13" s="379">
        <f t="shared" si="19"/>
        <v>0</v>
      </c>
      <c r="EV13" s="323"/>
      <c r="EW13" s="15">
        <v>6</v>
      </c>
      <c r="EX13" s="622"/>
      <c r="EY13" s="726"/>
      <c r="EZ13" s="622"/>
      <c r="FA13" s="623"/>
      <c r="FB13" s="624"/>
      <c r="FC13" s="379">
        <f t="shared" si="20"/>
        <v>0</v>
      </c>
      <c r="FF13" s="323"/>
      <c r="FG13" s="15">
        <v>6</v>
      </c>
      <c r="FH13" s="622"/>
      <c r="FI13" s="726"/>
      <c r="FJ13" s="622"/>
      <c r="FK13" s="623"/>
      <c r="FL13" s="624"/>
      <c r="FM13" s="236">
        <f t="shared" si="21"/>
        <v>0</v>
      </c>
      <c r="FP13" s="104"/>
      <c r="FQ13" s="15">
        <v>6</v>
      </c>
      <c r="FR13" s="622"/>
      <c r="FS13" s="237"/>
      <c r="FT13" s="92"/>
      <c r="FU13" s="70"/>
      <c r="FV13" s="71"/>
      <c r="FW13" s="379">
        <f t="shared" si="22"/>
        <v>0</v>
      </c>
      <c r="FZ13" s="104"/>
      <c r="GA13" s="15">
        <v>6</v>
      </c>
      <c r="GB13" s="344"/>
      <c r="GC13" s="237"/>
      <c r="GD13" s="344"/>
      <c r="GE13" s="95"/>
      <c r="GF13" s="71"/>
      <c r="GG13" s="379">
        <f t="shared" si="23"/>
        <v>0</v>
      </c>
      <c r="GJ13" s="104"/>
      <c r="GK13" s="15">
        <v>6</v>
      </c>
      <c r="GL13" s="92"/>
      <c r="GM13" s="237"/>
      <c r="GN13" s="92"/>
      <c r="GO13" s="95"/>
      <c r="GP13" s="71"/>
      <c r="GQ13" s="379">
        <f t="shared" si="24"/>
        <v>0</v>
      </c>
      <c r="GT13" s="104"/>
      <c r="GU13" s="15">
        <v>6</v>
      </c>
      <c r="GV13" s="92"/>
      <c r="GW13" s="237"/>
      <c r="GX13" s="92"/>
      <c r="GY13" s="95"/>
      <c r="GZ13" s="71"/>
      <c r="HA13" s="379">
        <f t="shared" si="25"/>
        <v>0</v>
      </c>
      <c r="HD13" s="104"/>
      <c r="HE13" s="15">
        <v>6</v>
      </c>
      <c r="HF13" s="92"/>
      <c r="HG13" s="237"/>
      <c r="HH13" s="92"/>
      <c r="HI13" s="285"/>
      <c r="HJ13" s="71"/>
      <c r="HK13" s="379">
        <f t="shared" si="26"/>
        <v>0</v>
      </c>
      <c r="HN13" s="104"/>
      <c r="HO13" s="15">
        <v>6</v>
      </c>
      <c r="HP13" s="625"/>
      <c r="HQ13" s="732"/>
      <c r="HR13" s="625"/>
      <c r="HS13" s="623"/>
      <c r="HT13" s="624"/>
      <c r="HU13" s="379">
        <f t="shared" si="6"/>
        <v>0</v>
      </c>
      <c r="HX13" s="104"/>
      <c r="HY13" s="15">
        <v>6</v>
      </c>
      <c r="HZ13" s="69"/>
      <c r="IA13" s="245"/>
      <c r="IB13" s="69"/>
      <c r="IC13" s="70"/>
      <c r="ID13" s="71"/>
      <c r="IE13" s="379">
        <f t="shared" si="27"/>
        <v>0</v>
      </c>
      <c r="IH13" s="104"/>
      <c r="II13" s="15">
        <v>6</v>
      </c>
      <c r="IJ13" s="69"/>
      <c r="IK13" s="245"/>
      <c r="IL13" s="69"/>
      <c r="IM13" s="70"/>
      <c r="IN13" s="71"/>
      <c r="IO13" s="236">
        <f t="shared" si="28"/>
        <v>0</v>
      </c>
      <c r="IR13" s="104"/>
      <c r="IS13" s="15">
        <v>6</v>
      </c>
      <c r="IT13" s="69"/>
      <c r="IU13" s="245"/>
      <c r="IV13" s="69"/>
      <c r="IW13" s="70"/>
      <c r="IX13" s="71"/>
      <c r="IY13" s="236">
        <f t="shared" si="29"/>
        <v>0</v>
      </c>
      <c r="IZ13" s="92"/>
      <c r="JA13" s="69"/>
      <c r="JB13" s="104"/>
      <c r="JC13" s="15">
        <v>6</v>
      </c>
      <c r="JD13" s="92"/>
      <c r="JE13" s="245"/>
      <c r="JF13" s="92"/>
      <c r="JG13" s="70"/>
      <c r="JH13" s="71"/>
      <c r="JI13" s="379">
        <f t="shared" si="30"/>
        <v>0</v>
      </c>
      <c r="JJ13" s="69"/>
      <c r="JL13" s="104"/>
      <c r="JM13" s="15">
        <v>6</v>
      </c>
      <c r="JN13" s="92"/>
      <c r="JO13" s="237"/>
      <c r="JP13" s="92"/>
      <c r="JQ13" s="70"/>
      <c r="JR13" s="71"/>
      <c r="JS13" s="379">
        <f t="shared" si="31"/>
        <v>0</v>
      </c>
      <c r="JV13" s="104"/>
      <c r="JW13" s="15">
        <v>6</v>
      </c>
      <c r="JX13" s="69"/>
      <c r="JY13" s="245"/>
      <c r="JZ13" s="69"/>
      <c r="KA13" s="70"/>
      <c r="KB13" s="71"/>
      <c r="KC13" s="379">
        <f t="shared" si="32"/>
        <v>0</v>
      </c>
      <c r="KF13" s="104"/>
      <c r="KG13" s="15">
        <v>6</v>
      </c>
      <c r="KH13" s="69"/>
      <c r="KI13" s="245"/>
      <c r="KJ13" s="69"/>
      <c r="KK13" s="70"/>
      <c r="KL13" s="71"/>
      <c r="KM13" s="379">
        <f t="shared" si="33"/>
        <v>0</v>
      </c>
      <c r="KP13" s="104"/>
      <c r="KQ13" s="15">
        <v>6</v>
      </c>
      <c r="KR13" s="69"/>
      <c r="KS13" s="245"/>
      <c r="KT13" s="69"/>
      <c r="KU13" s="623"/>
      <c r="KV13" s="624"/>
      <c r="KW13" s="379">
        <f t="shared" si="34"/>
        <v>0</v>
      </c>
      <c r="KZ13" s="104"/>
      <c r="LA13" s="15">
        <v>6</v>
      </c>
      <c r="LB13" s="92"/>
      <c r="LC13" s="237"/>
      <c r="LD13" s="92"/>
      <c r="LE13" s="95"/>
      <c r="LF13" s="71"/>
      <c r="LG13" s="379">
        <f t="shared" si="35"/>
        <v>0</v>
      </c>
      <c r="LJ13" s="104"/>
      <c r="LK13" s="15">
        <v>6</v>
      </c>
      <c r="LL13" s="92"/>
      <c r="LM13" s="237"/>
      <c r="LN13" s="92"/>
      <c r="LO13" s="95"/>
      <c r="LP13" s="71"/>
      <c r="LQ13" s="379">
        <f t="shared" si="36"/>
        <v>0</v>
      </c>
      <c r="LT13" s="104"/>
      <c r="LU13" s="15">
        <v>6</v>
      </c>
      <c r="LV13" s="92"/>
      <c r="LW13" s="237"/>
      <c r="LX13" s="92"/>
      <c r="LY13" s="95"/>
      <c r="LZ13" s="71"/>
      <c r="MA13" s="379">
        <f t="shared" si="37"/>
        <v>0</v>
      </c>
      <c r="MB13" s="379"/>
      <c r="MD13" s="104"/>
      <c r="ME13" s="15">
        <v>6</v>
      </c>
      <c r="MF13" s="289"/>
      <c r="MG13" s="237"/>
      <c r="MH13" s="289"/>
      <c r="MI13" s="95"/>
      <c r="MJ13" s="71"/>
      <c r="MK13" s="71">
        <f t="shared" si="38"/>
        <v>0</v>
      </c>
      <c r="MN13" s="104"/>
      <c r="MO13" s="15">
        <v>6</v>
      </c>
      <c r="MP13" s="92"/>
      <c r="MQ13" s="237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7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7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7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7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7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7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7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7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7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7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7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7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7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7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7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8"/>
      <c r="TQ13" s="165"/>
      <c r="TR13" s="284"/>
      <c r="TS13" s="283"/>
      <c r="TT13" s="283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>
        <f t="shared" ref="B14:I14" si="62">DG5</f>
        <v>0</v>
      </c>
      <c r="C14" s="75">
        <f t="shared" si="62"/>
        <v>0</v>
      </c>
      <c r="D14" s="100">
        <f t="shared" si="62"/>
        <v>0</v>
      </c>
      <c r="E14" s="132">
        <f t="shared" si="62"/>
        <v>0</v>
      </c>
      <c r="F14" s="86">
        <f t="shared" si="62"/>
        <v>0</v>
      </c>
      <c r="G14" s="73">
        <f t="shared" si="62"/>
        <v>0</v>
      </c>
      <c r="H14" s="48">
        <f t="shared" si="62"/>
        <v>0</v>
      </c>
      <c r="I14" s="103">
        <f t="shared" si="62"/>
        <v>0</v>
      </c>
      <c r="L14" s="104"/>
      <c r="M14" s="15">
        <v>7</v>
      </c>
      <c r="N14" s="92">
        <v>879.1</v>
      </c>
      <c r="O14" s="237"/>
      <c r="P14" s="92"/>
      <c r="Q14" s="95"/>
      <c r="R14" s="71"/>
      <c r="S14" s="71">
        <f t="shared" si="8"/>
        <v>0</v>
      </c>
      <c r="V14" s="104"/>
      <c r="W14" s="15">
        <v>7</v>
      </c>
      <c r="X14" s="625">
        <v>933.9</v>
      </c>
      <c r="Y14" s="732"/>
      <c r="Z14" s="625"/>
      <c r="AA14" s="623"/>
      <c r="AB14" s="624"/>
      <c r="AC14" s="379">
        <f t="shared" si="9"/>
        <v>0</v>
      </c>
      <c r="AF14" s="104"/>
      <c r="AG14" s="15">
        <v>7</v>
      </c>
      <c r="AH14" s="92">
        <v>890.9</v>
      </c>
      <c r="AI14" s="237"/>
      <c r="AJ14" s="92"/>
      <c r="AK14" s="95"/>
      <c r="AL14" s="71"/>
      <c r="AM14" s="379">
        <f t="shared" si="10"/>
        <v>0</v>
      </c>
      <c r="AP14" s="104"/>
      <c r="AQ14" s="15">
        <v>7</v>
      </c>
      <c r="AR14" s="92">
        <v>923.5</v>
      </c>
      <c r="AS14" s="237"/>
      <c r="AT14" s="92"/>
      <c r="AU14" s="95"/>
      <c r="AV14" s="71"/>
      <c r="AW14" s="379">
        <f t="shared" si="11"/>
        <v>0</v>
      </c>
      <c r="AZ14" s="104"/>
      <c r="BA14" s="15">
        <v>7</v>
      </c>
      <c r="BB14" s="92">
        <v>933.03</v>
      </c>
      <c r="BC14" s="237"/>
      <c r="BD14" s="92"/>
      <c r="BE14" s="95"/>
      <c r="BF14" s="71"/>
      <c r="BG14" s="379">
        <f t="shared" si="12"/>
        <v>0</v>
      </c>
      <c r="BJ14" s="104"/>
      <c r="BK14" s="15">
        <v>7</v>
      </c>
      <c r="BL14" s="92">
        <v>896.29</v>
      </c>
      <c r="BM14" s="237"/>
      <c r="BN14" s="92"/>
      <c r="BO14" s="95"/>
      <c r="BP14" s="71"/>
      <c r="BQ14" s="463">
        <f t="shared" si="13"/>
        <v>0</v>
      </c>
      <c r="BR14" s="379"/>
      <c r="BT14" s="104"/>
      <c r="BU14" s="15">
        <v>7</v>
      </c>
      <c r="BV14" s="622"/>
      <c r="BW14" s="646"/>
      <c r="BX14" s="622"/>
      <c r="BY14" s="847"/>
      <c r="BZ14" s="648"/>
      <c r="CA14" s="236">
        <f t="shared" si="5"/>
        <v>0</v>
      </c>
      <c r="CD14" s="208"/>
      <c r="CE14" s="15">
        <v>7</v>
      </c>
      <c r="CF14" s="92"/>
      <c r="CG14" s="282"/>
      <c r="CH14" s="92"/>
      <c r="CI14" s="284"/>
      <c r="CJ14" s="283"/>
      <c r="CK14" s="379">
        <f t="shared" si="14"/>
        <v>0</v>
      </c>
      <c r="CN14" s="94"/>
      <c r="CO14" s="15">
        <v>7</v>
      </c>
      <c r="CP14" s="622"/>
      <c r="CQ14" s="646"/>
      <c r="CR14" s="622"/>
      <c r="CS14" s="647"/>
      <c r="CT14" s="283"/>
      <c r="CU14" s="384">
        <f t="shared" si="58"/>
        <v>0</v>
      </c>
      <c r="CX14" s="104"/>
      <c r="CY14" s="15">
        <v>7</v>
      </c>
      <c r="CZ14" s="92"/>
      <c r="DA14" s="237"/>
      <c r="DB14" s="92"/>
      <c r="DC14" s="95"/>
      <c r="DD14" s="71"/>
      <c r="DE14" s="379">
        <f t="shared" si="15"/>
        <v>0</v>
      </c>
      <c r="DH14" s="104"/>
      <c r="DI14" s="15">
        <v>7</v>
      </c>
      <c r="DJ14" s="622"/>
      <c r="DK14" s="646"/>
      <c r="DL14" s="622"/>
      <c r="DM14" s="647"/>
      <c r="DN14" s="648"/>
      <c r="DO14" s="384">
        <f t="shared" si="16"/>
        <v>0</v>
      </c>
      <c r="DR14" s="104"/>
      <c r="DS14" s="15">
        <v>7</v>
      </c>
      <c r="DT14" s="622"/>
      <c r="DU14" s="646"/>
      <c r="DV14" s="622"/>
      <c r="DW14" s="647"/>
      <c r="DX14" s="648"/>
      <c r="DY14" s="379">
        <f t="shared" si="17"/>
        <v>0</v>
      </c>
      <c r="EB14" s="104"/>
      <c r="EC14" s="15">
        <v>7</v>
      </c>
      <c r="ED14" s="69"/>
      <c r="EE14" s="245"/>
      <c r="EF14" s="69"/>
      <c r="EG14" s="70"/>
      <c r="EH14" s="71"/>
      <c r="EI14" s="379">
        <f t="shared" si="18"/>
        <v>0</v>
      </c>
      <c r="EL14" s="104"/>
      <c r="EM14" s="15">
        <v>7</v>
      </c>
      <c r="EN14" s="69"/>
      <c r="EO14" s="245"/>
      <c r="EP14" s="69"/>
      <c r="EQ14" s="70"/>
      <c r="ER14" s="71"/>
      <c r="ES14" s="379">
        <f t="shared" si="19"/>
        <v>0</v>
      </c>
      <c r="EV14" s="323"/>
      <c r="EW14" s="15">
        <v>7</v>
      </c>
      <c r="EX14" s="622"/>
      <c r="EY14" s="726"/>
      <c r="EZ14" s="622"/>
      <c r="FA14" s="623"/>
      <c r="FB14" s="624"/>
      <c r="FC14" s="379">
        <f t="shared" si="20"/>
        <v>0</v>
      </c>
      <c r="FF14" s="323"/>
      <c r="FG14" s="15">
        <v>7</v>
      </c>
      <c r="FH14" s="622"/>
      <c r="FI14" s="726"/>
      <c r="FJ14" s="622"/>
      <c r="FK14" s="623"/>
      <c r="FL14" s="624"/>
      <c r="FM14" s="236">
        <f t="shared" si="21"/>
        <v>0</v>
      </c>
      <c r="FP14" s="104"/>
      <c r="FQ14" s="15">
        <v>7</v>
      </c>
      <c r="FR14" s="622"/>
      <c r="FS14" s="237"/>
      <c r="FT14" s="92"/>
      <c r="FU14" s="70"/>
      <c r="FV14" s="71"/>
      <c r="FW14" s="379">
        <f t="shared" si="22"/>
        <v>0</v>
      </c>
      <c r="FZ14" s="104"/>
      <c r="GA14" s="15">
        <v>7</v>
      </c>
      <c r="GB14" s="344"/>
      <c r="GC14" s="237"/>
      <c r="GD14" s="344"/>
      <c r="GE14" s="95"/>
      <c r="GF14" s="71"/>
      <c r="GG14" s="379">
        <f t="shared" si="23"/>
        <v>0</v>
      </c>
      <c r="GJ14" s="104"/>
      <c r="GK14" s="15">
        <v>7</v>
      </c>
      <c r="GL14" s="92"/>
      <c r="GM14" s="237"/>
      <c r="GN14" s="92"/>
      <c r="GO14" s="95"/>
      <c r="GP14" s="71"/>
      <c r="GQ14" s="379">
        <f t="shared" si="24"/>
        <v>0</v>
      </c>
      <c r="GT14" s="104"/>
      <c r="GU14" s="15">
        <v>7</v>
      </c>
      <c r="GV14" s="92"/>
      <c r="GW14" s="237"/>
      <c r="GX14" s="92"/>
      <c r="GY14" s="95"/>
      <c r="GZ14" s="71"/>
      <c r="HA14" s="379">
        <f t="shared" si="25"/>
        <v>0</v>
      </c>
      <c r="HD14" s="104"/>
      <c r="HE14" s="15">
        <v>7</v>
      </c>
      <c r="HF14" s="92"/>
      <c r="HG14" s="237"/>
      <c r="HH14" s="92"/>
      <c r="HI14" s="285"/>
      <c r="HJ14" s="71"/>
      <c r="HK14" s="379">
        <f t="shared" si="26"/>
        <v>0</v>
      </c>
      <c r="HN14" s="104"/>
      <c r="HO14" s="15">
        <v>7</v>
      </c>
      <c r="HP14" s="625"/>
      <c r="HQ14" s="732"/>
      <c r="HR14" s="625"/>
      <c r="HS14" s="623"/>
      <c r="HT14" s="624"/>
      <c r="HU14" s="379">
        <f t="shared" si="6"/>
        <v>0</v>
      </c>
      <c r="HX14" s="104"/>
      <c r="HY14" s="15">
        <v>7</v>
      </c>
      <c r="HZ14" s="69"/>
      <c r="IA14" s="245"/>
      <c r="IB14" s="69"/>
      <c r="IC14" s="70"/>
      <c r="ID14" s="71"/>
      <c r="IE14" s="379">
        <f t="shared" si="27"/>
        <v>0</v>
      </c>
      <c r="IH14" s="104"/>
      <c r="II14" s="15">
        <v>7</v>
      </c>
      <c r="IJ14" s="69"/>
      <c r="IK14" s="245"/>
      <c r="IL14" s="69"/>
      <c r="IM14" s="70"/>
      <c r="IN14" s="71"/>
      <c r="IO14" s="236">
        <f t="shared" si="28"/>
        <v>0</v>
      </c>
      <c r="IR14" s="104"/>
      <c r="IS14" s="15">
        <v>7</v>
      </c>
      <c r="IT14" s="69"/>
      <c r="IU14" s="245"/>
      <c r="IV14" s="69"/>
      <c r="IW14" s="70"/>
      <c r="IX14" s="71"/>
      <c r="IY14" s="236">
        <f t="shared" si="29"/>
        <v>0</v>
      </c>
      <c r="IZ14" s="92"/>
      <c r="JA14" s="69"/>
      <c r="JB14" s="104"/>
      <c r="JC14" s="15">
        <v>7</v>
      </c>
      <c r="JD14" s="92"/>
      <c r="JE14" s="245"/>
      <c r="JF14" s="92"/>
      <c r="JG14" s="70"/>
      <c r="JH14" s="71"/>
      <c r="JI14" s="379">
        <f t="shared" si="30"/>
        <v>0</v>
      </c>
      <c r="JJ14" s="69"/>
      <c r="JL14" s="104"/>
      <c r="JM14" s="15">
        <v>7</v>
      </c>
      <c r="JN14" s="92"/>
      <c r="JO14" s="237"/>
      <c r="JP14" s="92"/>
      <c r="JQ14" s="70"/>
      <c r="JR14" s="71"/>
      <c r="JS14" s="379">
        <f t="shared" si="31"/>
        <v>0</v>
      </c>
      <c r="JV14" s="104"/>
      <c r="JW14" s="15">
        <v>7</v>
      </c>
      <c r="JX14" s="69"/>
      <c r="JY14" s="245"/>
      <c r="JZ14" s="69"/>
      <c r="KA14" s="70"/>
      <c r="KB14" s="71"/>
      <c r="KC14" s="379">
        <f t="shared" si="32"/>
        <v>0</v>
      </c>
      <c r="KF14" s="104"/>
      <c r="KG14" s="15">
        <v>7</v>
      </c>
      <c r="KH14" s="69"/>
      <c r="KI14" s="245"/>
      <c r="KJ14" s="69"/>
      <c r="KK14" s="70"/>
      <c r="KL14" s="71"/>
      <c r="KM14" s="379">
        <f t="shared" si="33"/>
        <v>0</v>
      </c>
      <c r="KP14" s="104"/>
      <c r="KQ14" s="15">
        <v>7</v>
      </c>
      <c r="KR14" s="69"/>
      <c r="KS14" s="245"/>
      <c r="KT14" s="69"/>
      <c r="KU14" s="623"/>
      <c r="KV14" s="624"/>
      <c r="KW14" s="379">
        <f t="shared" si="34"/>
        <v>0</v>
      </c>
      <c r="KZ14" s="104"/>
      <c r="LA14" s="15">
        <v>7</v>
      </c>
      <c r="LB14" s="92"/>
      <c r="LC14" s="237"/>
      <c r="LD14" s="92"/>
      <c r="LE14" s="95"/>
      <c r="LF14" s="71"/>
      <c r="LG14" s="379">
        <f t="shared" si="35"/>
        <v>0</v>
      </c>
      <c r="LJ14" s="104"/>
      <c r="LK14" s="15">
        <v>7</v>
      </c>
      <c r="LL14" s="92"/>
      <c r="LM14" s="237"/>
      <c r="LN14" s="92"/>
      <c r="LO14" s="95"/>
      <c r="LP14" s="71"/>
      <c r="LQ14" s="379">
        <f t="shared" si="36"/>
        <v>0</v>
      </c>
      <c r="LT14" s="104"/>
      <c r="LU14" s="15">
        <v>7</v>
      </c>
      <c r="LV14" s="92"/>
      <c r="LW14" s="237"/>
      <c r="LX14" s="92"/>
      <c r="LY14" s="95"/>
      <c r="LZ14" s="71"/>
      <c r="MA14" s="379">
        <f t="shared" si="37"/>
        <v>0</v>
      </c>
      <c r="MB14" s="379"/>
      <c r="MD14" s="104"/>
      <c r="ME14" s="15">
        <v>7</v>
      </c>
      <c r="MF14" s="289"/>
      <c r="MG14" s="237"/>
      <c r="MH14" s="289"/>
      <c r="MI14" s="95"/>
      <c r="MJ14" s="71"/>
      <c r="MK14" s="71">
        <f t="shared" si="38"/>
        <v>0</v>
      </c>
      <c r="MN14" s="104"/>
      <c r="MO14" s="15">
        <v>7</v>
      </c>
      <c r="MP14" s="92"/>
      <c r="MQ14" s="237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7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7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7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7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7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7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7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7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7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7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7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7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7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7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7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8"/>
      <c r="TQ14" s="165"/>
      <c r="TR14" s="284"/>
      <c r="TS14" s="283"/>
      <c r="TT14" s="283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>
        <f t="shared" ref="B15:I15" si="63">DQ5</f>
        <v>0</v>
      </c>
      <c r="C15" s="75">
        <f t="shared" si="63"/>
        <v>0</v>
      </c>
      <c r="D15" s="100">
        <f t="shared" si="63"/>
        <v>0</v>
      </c>
      <c r="E15" s="132">
        <f t="shared" si="63"/>
        <v>0</v>
      </c>
      <c r="F15" s="86">
        <f t="shared" si="63"/>
        <v>0</v>
      </c>
      <c r="G15" s="73">
        <f t="shared" si="63"/>
        <v>0</v>
      </c>
      <c r="H15" s="48">
        <f t="shared" si="63"/>
        <v>0</v>
      </c>
      <c r="I15" s="103">
        <f t="shared" si="63"/>
        <v>0</v>
      </c>
      <c r="L15" s="104"/>
      <c r="M15" s="15">
        <v>8</v>
      </c>
      <c r="N15" s="92">
        <v>903.6</v>
      </c>
      <c r="O15" s="237"/>
      <c r="P15" s="92"/>
      <c r="Q15" s="95"/>
      <c r="R15" s="71"/>
      <c r="S15" s="71">
        <f t="shared" si="8"/>
        <v>0</v>
      </c>
      <c r="V15" s="104"/>
      <c r="W15" s="15">
        <v>8</v>
      </c>
      <c r="X15" s="625">
        <v>894</v>
      </c>
      <c r="Y15" s="732"/>
      <c r="Z15" s="625"/>
      <c r="AA15" s="623"/>
      <c r="AB15" s="624"/>
      <c r="AC15" s="379">
        <f t="shared" si="9"/>
        <v>0</v>
      </c>
      <c r="AF15" s="104"/>
      <c r="AG15" s="15">
        <v>8</v>
      </c>
      <c r="AH15" s="92">
        <v>873.6</v>
      </c>
      <c r="AI15" s="237"/>
      <c r="AJ15" s="92"/>
      <c r="AK15" s="95"/>
      <c r="AL15" s="71"/>
      <c r="AM15" s="379">
        <f t="shared" si="10"/>
        <v>0</v>
      </c>
      <c r="AP15" s="104"/>
      <c r="AQ15" s="15">
        <v>8</v>
      </c>
      <c r="AR15" s="92">
        <v>929</v>
      </c>
      <c r="AS15" s="237"/>
      <c r="AT15" s="92"/>
      <c r="AU15" s="95"/>
      <c r="AV15" s="71"/>
      <c r="AW15" s="379">
        <f t="shared" si="11"/>
        <v>0</v>
      </c>
      <c r="AZ15" s="104"/>
      <c r="BA15" s="15">
        <v>8</v>
      </c>
      <c r="BB15" s="92">
        <v>957.53</v>
      </c>
      <c r="BC15" s="237"/>
      <c r="BD15" s="92"/>
      <c r="BE15" s="95"/>
      <c r="BF15" s="71"/>
      <c r="BG15" s="379">
        <f t="shared" si="12"/>
        <v>0</v>
      </c>
      <c r="BJ15" s="104"/>
      <c r="BK15" s="15">
        <v>8</v>
      </c>
      <c r="BL15" s="92">
        <v>889.94</v>
      </c>
      <c r="BM15" s="237"/>
      <c r="BN15" s="92"/>
      <c r="BO15" s="95"/>
      <c r="BP15" s="71"/>
      <c r="BQ15" s="463">
        <f t="shared" si="13"/>
        <v>0</v>
      </c>
      <c r="BR15" s="379"/>
      <c r="BT15" s="104"/>
      <c r="BU15" s="15">
        <v>8</v>
      </c>
      <c r="BV15" s="622"/>
      <c r="BW15" s="646"/>
      <c r="BX15" s="622"/>
      <c r="BY15" s="847"/>
      <c r="BZ15" s="648"/>
      <c r="CA15" s="236">
        <f t="shared" si="5"/>
        <v>0</v>
      </c>
      <c r="CD15" s="208"/>
      <c r="CE15" s="15">
        <v>8</v>
      </c>
      <c r="CF15" s="92"/>
      <c r="CG15" s="282"/>
      <c r="CH15" s="92"/>
      <c r="CI15" s="284"/>
      <c r="CJ15" s="283"/>
      <c r="CK15" s="379">
        <f t="shared" si="14"/>
        <v>0</v>
      </c>
      <c r="CN15" s="94"/>
      <c r="CO15" s="15">
        <v>8</v>
      </c>
      <c r="CP15" s="622"/>
      <c r="CQ15" s="646"/>
      <c r="CR15" s="622"/>
      <c r="CS15" s="647"/>
      <c r="CT15" s="283"/>
      <c r="CU15" s="384">
        <f t="shared" si="58"/>
        <v>0</v>
      </c>
      <c r="CX15" s="104"/>
      <c r="CY15" s="15">
        <v>8</v>
      </c>
      <c r="CZ15" s="92"/>
      <c r="DA15" s="237"/>
      <c r="DB15" s="92"/>
      <c r="DC15" s="95"/>
      <c r="DD15" s="71"/>
      <c r="DE15" s="379">
        <f t="shared" si="15"/>
        <v>0</v>
      </c>
      <c r="DH15" s="104"/>
      <c r="DI15" s="15">
        <v>8</v>
      </c>
      <c r="DJ15" s="622"/>
      <c r="DK15" s="646"/>
      <c r="DL15" s="622"/>
      <c r="DM15" s="647"/>
      <c r="DN15" s="648"/>
      <c r="DO15" s="384">
        <f t="shared" si="16"/>
        <v>0</v>
      </c>
      <c r="DR15" s="104"/>
      <c r="DS15" s="15">
        <v>8</v>
      </c>
      <c r="DT15" s="622"/>
      <c r="DU15" s="646"/>
      <c r="DV15" s="622"/>
      <c r="DW15" s="647"/>
      <c r="DX15" s="648"/>
      <c r="DY15" s="379">
        <f t="shared" si="17"/>
        <v>0</v>
      </c>
      <c r="EB15" s="104"/>
      <c r="EC15" s="15">
        <v>8</v>
      </c>
      <c r="ED15" s="69"/>
      <c r="EE15" s="245"/>
      <c r="EF15" s="69"/>
      <c r="EG15" s="70"/>
      <c r="EH15" s="71"/>
      <c r="EI15" s="379">
        <f t="shared" si="18"/>
        <v>0</v>
      </c>
      <c r="EL15" s="104"/>
      <c r="EM15" s="15">
        <v>8</v>
      </c>
      <c r="EN15" s="69"/>
      <c r="EO15" s="245"/>
      <c r="EP15" s="69"/>
      <c r="EQ15" s="70"/>
      <c r="ER15" s="71"/>
      <c r="ES15" s="379">
        <f t="shared" si="19"/>
        <v>0</v>
      </c>
      <c r="EV15" s="323"/>
      <c r="EW15" s="15">
        <v>8</v>
      </c>
      <c r="EX15" s="622"/>
      <c r="EY15" s="726"/>
      <c r="EZ15" s="622"/>
      <c r="FA15" s="623"/>
      <c r="FB15" s="624"/>
      <c r="FC15" s="379">
        <f t="shared" si="20"/>
        <v>0</v>
      </c>
      <c r="FF15" s="323"/>
      <c r="FG15" s="15">
        <v>8</v>
      </c>
      <c r="FH15" s="622"/>
      <c r="FI15" s="726"/>
      <c r="FJ15" s="622"/>
      <c r="FK15" s="623"/>
      <c r="FL15" s="624"/>
      <c r="FM15" s="236">
        <f t="shared" si="21"/>
        <v>0</v>
      </c>
      <c r="FP15" s="104"/>
      <c r="FQ15" s="15">
        <v>8</v>
      </c>
      <c r="FR15" s="622"/>
      <c r="FS15" s="237"/>
      <c r="FT15" s="92"/>
      <c r="FU15" s="70"/>
      <c r="FV15" s="71"/>
      <c r="FW15" s="379">
        <f t="shared" si="22"/>
        <v>0</v>
      </c>
      <c r="FZ15" s="104"/>
      <c r="GA15" s="15">
        <v>8</v>
      </c>
      <c r="GB15" s="344"/>
      <c r="GC15" s="237"/>
      <c r="GD15" s="344"/>
      <c r="GE15" s="95"/>
      <c r="GF15" s="71"/>
      <c r="GG15" s="379">
        <f t="shared" si="23"/>
        <v>0</v>
      </c>
      <c r="GJ15" s="104"/>
      <c r="GK15" s="15">
        <v>8</v>
      </c>
      <c r="GL15" s="92"/>
      <c r="GM15" s="237"/>
      <c r="GN15" s="92"/>
      <c r="GO15" s="95"/>
      <c r="GP15" s="71"/>
      <c r="GQ15" s="379">
        <f t="shared" si="24"/>
        <v>0</v>
      </c>
      <c r="GT15" s="104"/>
      <c r="GU15" s="15">
        <v>8</v>
      </c>
      <c r="GV15" s="92"/>
      <c r="GW15" s="237"/>
      <c r="GX15" s="92"/>
      <c r="GY15" s="95"/>
      <c r="GZ15" s="71"/>
      <c r="HA15" s="379">
        <f t="shared" si="25"/>
        <v>0</v>
      </c>
      <c r="HD15" s="104"/>
      <c r="HE15" s="15">
        <v>8</v>
      </c>
      <c r="HF15" s="92"/>
      <c r="HG15" s="237"/>
      <c r="HH15" s="92"/>
      <c r="HI15" s="285"/>
      <c r="HJ15" s="71"/>
      <c r="HK15" s="379">
        <f t="shared" si="26"/>
        <v>0</v>
      </c>
      <c r="HN15" s="94"/>
      <c r="HO15" s="15">
        <v>8</v>
      </c>
      <c r="HP15" s="625"/>
      <c r="HQ15" s="732"/>
      <c r="HR15" s="625"/>
      <c r="HS15" s="623"/>
      <c r="HT15" s="624"/>
      <c r="HU15" s="379">
        <f t="shared" si="6"/>
        <v>0</v>
      </c>
      <c r="HX15" s="94"/>
      <c r="HY15" s="15">
        <v>8</v>
      </c>
      <c r="HZ15" s="69"/>
      <c r="IA15" s="245"/>
      <c r="IB15" s="69"/>
      <c r="IC15" s="70"/>
      <c r="ID15" s="71"/>
      <c r="IE15" s="379">
        <f t="shared" si="27"/>
        <v>0</v>
      </c>
      <c r="IH15" s="104"/>
      <c r="II15" s="15">
        <v>8</v>
      </c>
      <c r="IJ15" s="69"/>
      <c r="IK15" s="245"/>
      <c r="IL15" s="69"/>
      <c r="IM15" s="70"/>
      <c r="IN15" s="71"/>
      <c r="IO15" s="236">
        <f t="shared" si="28"/>
        <v>0</v>
      </c>
      <c r="IR15" s="104"/>
      <c r="IS15" s="15">
        <v>8</v>
      </c>
      <c r="IT15" s="69"/>
      <c r="IU15" s="245"/>
      <c r="IV15" s="69"/>
      <c r="IW15" s="70"/>
      <c r="IX15" s="71"/>
      <c r="IY15" s="236">
        <f t="shared" si="29"/>
        <v>0</v>
      </c>
      <c r="IZ15" s="92"/>
      <c r="JA15" s="69"/>
      <c r="JB15" s="104"/>
      <c r="JC15" s="15">
        <v>8</v>
      </c>
      <c r="JD15" s="92"/>
      <c r="JE15" s="245"/>
      <c r="JF15" s="92"/>
      <c r="JG15" s="70"/>
      <c r="JH15" s="71"/>
      <c r="JI15" s="379">
        <f t="shared" si="30"/>
        <v>0</v>
      </c>
      <c r="JJ15" s="69"/>
      <c r="JL15" s="104"/>
      <c r="JM15" s="15">
        <v>8</v>
      </c>
      <c r="JN15" s="92"/>
      <c r="JO15" s="237"/>
      <c r="JP15" s="92"/>
      <c r="JQ15" s="70"/>
      <c r="JR15" s="71"/>
      <c r="JS15" s="379">
        <f t="shared" si="31"/>
        <v>0</v>
      </c>
      <c r="JV15" s="104"/>
      <c r="JW15" s="15">
        <v>8</v>
      </c>
      <c r="JX15" s="69"/>
      <c r="JY15" s="245"/>
      <c r="JZ15" s="69"/>
      <c r="KA15" s="70"/>
      <c r="KB15" s="71"/>
      <c r="KC15" s="379">
        <f t="shared" si="32"/>
        <v>0</v>
      </c>
      <c r="KF15" s="104"/>
      <c r="KG15" s="15">
        <v>8</v>
      </c>
      <c r="KH15" s="69"/>
      <c r="KI15" s="245"/>
      <c r="KJ15" s="69"/>
      <c r="KK15" s="70"/>
      <c r="KL15" s="71"/>
      <c r="KM15" s="379">
        <f t="shared" si="33"/>
        <v>0</v>
      </c>
      <c r="KP15" s="104"/>
      <c r="KQ15" s="15">
        <v>8</v>
      </c>
      <c r="KR15" s="69"/>
      <c r="KS15" s="245"/>
      <c r="KT15" s="69"/>
      <c r="KU15" s="623"/>
      <c r="KV15" s="624"/>
      <c r="KW15" s="379">
        <f t="shared" si="34"/>
        <v>0</v>
      </c>
      <c r="KZ15" s="104"/>
      <c r="LA15" s="15">
        <v>8</v>
      </c>
      <c r="LB15" s="92"/>
      <c r="LC15" s="237"/>
      <c r="LD15" s="92"/>
      <c r="LE15" s="95"/>
      <c r="LF15" s="71"/>
      <c r="LG15" s="379">
        <f t="shared" si="35"/>
        <v>0</v>
      </c>
      <c r="LJ15" s="104"/>
      <c r="LK15" s="15">
        <v>8</v>
      </c>
      <c r="LL15" s="92"/>
      <c r="LM15" s="237"/>
      <c r="LN15" s="92"/>
      <c r="LO15" s="95"/>
      <c r="LP15" s="71"/>
      <c r="LQ15" s="379">
        <f t="shared" si="36"/>
        <v>0</v>
      </c>
      <c r="LT15" s="104"/>
      <c r="LU15" s="15">
        <v>8</v>
      </c>
      <c r="LV15" s="92"/>
      <c r="LW15" s="237"/>
      <c r="LX15" s="92"/>
      <c r="LY15" s="95"/>
      <c r="LZ15" s="71"/>
      <c r="MA15" s="379">
        <f t="shared" si="37"/>
        <v>0</v>
      </c>
      <c r="MB15" s="379"/>
      <c r="MD15" s="104"/>
      <c r="ME15" s="15">
        <v>8</v>
      </c>
      <c r="MF15" s="289"/>
      <c r="MG15" s="237"/>
      <c r="MH15" s="289"/>
      <c r="MI15" s="95"/>
      <c r="MJ15" s="71"/>
      <c r="MK15" s="71">
        <f t="shared" si="38"/>
        <v>0</v>
      </c>
      <c r="MN15" s="104"/>
      <c r="MO15" s="15">
        <v>8</v>
      </c>
      <c r="MP15" s="92"/>
      <c r="MQ15" s="237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7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7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7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7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7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7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7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7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7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7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7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7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7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7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7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8"/>
      <c r="TQ15" s="165"/>
      <c r="TR15" s="284"/>
      <c r="TS15" s="283"/>
      <c r="TT15" s="283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>
        <f t="shared" ref="B16:I16" si="64">EA5</f>
        <v>0</v>
      </c>
      <c r="C16" s="75">
        <f t="shared" si="64"/>
        <v>0</v>
      </c>
      <c r="D16" s="100">
        <f t="shared" si="64"/>
        <v>0</v>
      </c>
      <c r="E16" s="132">
        <f t="shared" si="64"/>
        <v>0</v>
      </c>
      <c r="F16" s="86">
        <f t="shared" si="64"/>
        <v>0</v>
      </c>
      <c r="G16" s="73">
        <f t="shared" si="64"/>
        <v>0</v>
      </c>
      <c r="H16" s="48">
        <f t="shared" si="64"/>
        <v>0</v>
      </c>
      <c r="I16" s="103">
        <f t="shared" si="64"/>
        <v>0</v>
      </c>
      <c r="L16" s="104"/>
      <c r="M16" s="15">
        <v>9</v>
      </c>
      <c r="N16" s="92">
        <v>876.3</v>
      </c>
      <c r="O16" s="237"/>
      <c r="P16" s="92"/>
      <c r="Q16" s="95"/>
      <c r="R16" s="71"/>
      <c r="S16" s="71">
        <f t="shared" si="8"/>
        <v>0</v>
      </c>
      <c r="V16" s="104"/>
      <c r="W16" s="15">
        <v>9</v>
      </c>
      <c r="X16" s="625">
        <v>933</v>
      </c>
      <c r="Y16" s="732"/>
      <c r="Z16" s="625"/>
      <c r="AA16" s="623"/>
      <c r="AB16" s="624"/>
      <c r="AC16" s="379">
        <f t="shared" si="9"/>
        <v>0</v>
      </c>
      <c r="AF16" s="104"/>
      <c r="AG16" s="15">
        <v>9</v>
      </c>
      <c r="AH16" s="92">
        <v>936.2</v>
      </c>
      <c r="AI16" s="237"/>
      <c r="AJ16" s="92"/>
      <c r="AK16" s="95"/>
      <c r="AL16" s="71"/>
      <c r="AM16" s="379">
        <f t="shared" si="10"/>
        <v>0</v>
      </c>
      <c r="AP16" s="104"/>
      <c r="AQ16" s="15">
        <v>9</v>
      </c>
      <c r="AR16" s="92">
        <v>922.6</v>
      </c>
      <c r="AS16" s="237"/>
      <c r="AT16" s="92"/>
      <c r="AU16" s="95"/>
      <c r="AV16" s="71"/>
      <c r="AW16" s="379">
        <f t="shared" si="11"/>
        <v>0</v>
      </c>
      <c r="AZ16" s="104"/>
      <c r="BA16" s="15">
        <v>9</v>
      </c>
      <c r="BB16" s="92">
        <v>916.25</v>
      </c>
      <c r="BC16" s="237"/>
      <c r="BD16" s="92"/>
      <c r="BE16" s="95"/>
      <c r="BF16" s="71"/>
      <c r="BG16" s="379">
        <f t="shared" si="12"/>
        <v>0</v>
      </c>
      <c r="BJ16" s="104"/>
      <c r="BK16" s="15">
        <v>9</v>
      </c>
      <c r="BL16" s="92">
        <v>885.86</v>
      </c>
      <c r="BM16" s="237"/>
      <c r="BN16" s="92"/>
      <c r="BO16" s="95"/>
      <c r="BP16" s="71"/>
      <c r="BQ16" s="463">
        <f t="shared" si="13"/>
        <v>0</v>
      </c>
      <c r="BR16" s="379"/>
      <c r="BT16" s="104"/>
      <c r="BU16" s="15">
        <v>9</v>
      </c>
      <c r="BV16" s="92"/>
      <c r="BW16" s="282"/>
      <c r="BX16" s="92"/>
      <c r="BY16" s="547"/>
      <c r="BZ16" s="283"/>
      <c r="CA16" s="379">
        <f t="shared" si="5"/>
        <v>0</v>
      </c>
      <c r="CD16" s="208"/>
      <c r="CE16" s="15">
        <v>9</v>
      </c>
      <c r="CF16" s="92"/>
      <c r="CG16" s="282"/>
      <c r="CH16" s="92"/>
      <c r="CI16" s="284"/>
      <c r="CJ16" s="283"/>
      <c r="CK16" s="379">
        <f t="shared" si="14"/>
        <v>0</v>
      </c>
      <c r="CN16" s="94"/>
      <c r="CO16" s="15">
        <v>9</v>
      </c>
      <c r="CP16" s="622"/>
      <c r="CQ16" s="646"/>
      <c r="CR16" s="622"/>
      <c r="CS16" s="647"/>
      <c r="CT16" s="283"/>
      <c r="CU16" s="384">
        <f t="shared" si="58"/>
        <v>0</v>
      </c>
      <c r="CX16" s="104"/>
      <c r="CY16" s="15">
        <v>9</v>
      </c>
      <c r="CZ16" s="92"/>
      <c r="DA16" s="237"/>
      <c r="DB16" s="92"/>
      <c r="DC16" s="95"/>
      <c r="DD16" s="71"/>
      <c r="DE16" s="379">
        <f t="shared" si="15"/>
        <v>0</v>
      </c>
      <c r="DH16" s="104"/>
      <c r="DI16" s="15">
        <v>9</v>
      </c>
      <c r="DJ16" s="622"/>
      <c r="DK16" s="646"/>
      <c r="DL16" s="622"/>
      <c r="DM16" s="647"/>
      <c r="DN16" s="648"/>
      <c r="DO16" s="384">
        <f t="shared" si="16"/>
        <v>0</v>
      </c>
      <c r="DR16" s="104"/>
      <c r="DS16" s="15">
        <v>9</v>
      </c>
      <c r="DT16" s="622"/>
      <c r="DU16" s="646"/>
      <c r="DV16" s="622"/>
      <c r="DW16" s="647"/>
      <c r="DX16" s="648"/>
      <c r="DY16" s="379">
        <f t="shared" si="17"/>
        <v>0</v>
      </c>
      <c r="EB16" s="104"/>
      <c r="EC16" s="15">
        <v>9</v>
      </c>
      <c r="ED16" s="69"/>
      <c r="EE16" s="245"/>
      <c r="EF16" s="69"/>
      <c r="EG16" s="70"/>
      <c r="EH16" s="71"/>
      <c r="EI16" s="379">
        <f t="shared" si="18"/>
        <v>0</v>
      </c>
      <c r="EL16" s="104"/>
      <c r="EM16" s="15">
        <v>9</v>
      </c>
      <c r="EN16" s="69"/>
      <c r="EO16" s="245"/>
      <c r="EP16" s="69"/>
      <c r="EQ16" s="70"/>
      <c r="ER16" s="71"/>
      <c r="ES16" s="379">
        <f t="shared" si="19"/>
        <v>0</v>
      </c>
      <c r="EV16" s="323"/>
      <c r="EW16" s="15">
        <v>9</v>
      </c>
      <c r="EX16" s="622"/>
      <c r="EY16" s="726"/>
      <c r="EZ16" s="622"/>
      <c r="FA16" s="623"/>
      <c r="FB16" s="624"/>
      <c r="FC16" s="379">
        <f t="shared" si="20"/>
        <v>0</v>
      </c>
      <c r="FF16" s="323"/>
      <c r="FG16" s="15">
        <v>9</v>
      </c>
      <c r="FH16" s="622"/>
      <c r="FI16" s="726"/>
      <c r="FJ16" s="622"/>
      <c r="FK16" s="623"/>
      <c r="FL16" s="624"/>
      <c r="FM16" s="236">
        <f t="shared" si="21"/>
        <v>0</v>
      </c>
      <c r="FP16" s="104"/>
      <c r="FQ16" s="15">
        <v>9</v>
      </c>
      <c r="FR16" s="622"/>
      <c r="FS16" s="237"/>
      <c r="FT16" s="92"/>
      <c r="FU16" s="70"/>
      <c r="FV16" s="71"/>
      <c r="FW16" s="379">
        <f t="shared" si="22"/>
        <v>0</v>
      </c>
      <c r="FZ16" s="104"/>
      <c r="GA16" s="15">
        <v>9</v>
      </c>
      <c r="GB16" s="344"/>
      <c r="GC16" s="237"/>
      <c r="GD16" s="344"/>
      <c r="GE16" s="95"/>
      <c r="GF16" s="71"/>
      <c r="GG16" s="379">
        <f t="shared" si="23"/>
        <v>0</v>
      </c>
      <c r="GJ16" s="104"/>
      <c r="GK16" s="15">
        <v>9</v>
      </c>
      <c r="GL16" s="92"/>
      <c r="GM16" s="237"/>
      <c r="GN16" s="92"/>
      <c r="GO16" s="95"/>
      <c r="GP16" s="71"/>
      <c r="GQ16" s="379">
        <f t="shared" si="24"/>
        <v>0</v>
      </c>
      <c r="GT16" s="104"/>
      <c r="GU16" s="15">
        <v>9</v>
      </c>
      <c r="GV16" s="92"/>
      <c r="GW16" s="237"/>
      <c r="GX16" s="92"/>
      <c r="GY16" s="95"/>
      <c r="GZ16" s="71"/>
      <c r="HA16" s="379">
        <f t="shared" si="25"/>
        <v>0</v>
      </c>
      <c r="HD16" s="104"/>
      <c r="HE16" s="15">
        <v>9</v>
      </c>
      <c r="HF16" s="92"/>
      <c r="HG16" s="237"/>
      <c r="HH16" s="92"/>
      <c r="HI16" s="285"/>
      <c r="HJ16" s="71"/>
      <c r="HK16" s="236">
        <f t="shared" si="26"/>
        <v>0</v>
      </c>
      <c r="HN16" s="94"/>
      <c r="HO16" s="15">
        <v>9</v>
      </c>
      <c r="HP16" s="625"/>
      <c r="HQ16" s="732"/>
      <c r="HR16" s="625"/>
      <c r="HS16" s="623"/>
      <c r="HT16" s="624"/>
      <c r="HU16" s="379">
        <f t="shared" si="6"/>
        <v>0</v>
      </c>
      <c r="HX16" s="94"/>
      <c r="HY16" s="15">
        <v>9</v>
      </c>
      <c r="HZ16" s="69"/>
      <c r="IA16" s="245"/>
      <c r="IB16" s="69"/>
      <c r="IC16" s="70"/>
      <c r="ID16" s="71"/>
      <c r="IE16" s="379">
        <f t="shared" si="27"/>
        <v>0</v>
      </c>
      <c r="IH16" s="104"/>
      <c r="II16" s="15">
        <v>9</v>
      </c>
      <c r="IJ16" s="69"/>
      <c r="IK16" s="245"/>
      <c r="IL16" s="69"/>
      <c r="IM16" s="70"/>
      <c r="IN16" s="71"/>
      <c r="IO16" s="236">
        <f t="shared" si="28"/>
        <v>0</v>
      </c>
      <c r="IR16" s="104"/>
      <c r="IS16" s="15">
        <v>9</v>
      </c>
      <c r="IT16" s="69"/>
      <c r="IU16" s="245"/>
      <c r="IV16" s="69"/>
      <c r="IW16" s="70"/>
      <c r="IX16" s="71"/>
      <c r="IY16" s="236">
        <f t="shared" si="29"/>
        <v>0</v>
      </c>
      <c r="IZ16" s="92"/>
      <c r="JA16" s="69"/>
      <c r="JB16" s="104"/>
      <c r="JC16" s="15">
        <v>9</v>
      </c>
      <c r="JD16" s="92"/>
      <c r="JE16" s="245"/>
      <c r="JF16" s="92"/>
      <c r="JG16" s="70"/>
      <c r="JH16" s="71"/>
      <c r="JI16" s="379">
        <f t="shared" si="30"/>
        <v>0</v>
      </c>
      <c r="JJ16" s="69"/>
      <c r="JL16" s="104"/>
      <c r="JM16" s="15">
        <v>9</v>
      </c>
      <c r="JN16" s="92"/>
      <c r="JO16" s="237"/>
      <c r="JP16" s="622"/>
      <c r="JQ16" s="70"/>
      <c r="JR16" s="71"/>
      <c r="JS16" s="379">
        <f t="shared" si="31"/>
        <v>0</v>
      </c>
      <c r="JV16" s="104"/>
      <c r="JW16" s="15">
        <v>9</v>
      </c>
      <c r="JX16" s="69"/>
      <c r="JY16" s="245"/>
      <c r="JZ16" s="69"/>
      <c r="KA16" s="70"/>
      <c r="KB16" s="71"/>
      <c r="KC16" s="379">
        <f t="shared" si="32"/>
        <v>0</v>
      </c>
      <c r="KF16" s="104"/>
      <c r="KG16" s="15">
        <v>9</v>
      </c>
      <c r="KH16" s="69"/>
      <c r="KI16" s="245"/>
      <c r="KJ16" s="69"/>
      <c r="KK16" s="70"/>
      <c r="KL16" s="71"/>
      <c r="KM16" s="379">
        <f t="shared" si="33"/>
        <v>0</v>
      </c>
      <c r="KP16" s="104"/>
      <c r="KQ16" s="15">
        <v>9</v>
      </c>
      <c r="KR16" s="69"/>
      <c r="KS16" s="245"/>
      <c r="KT16" s="69"/>
      <c r="KU16" s="623"/>
      <c r="KV16" s="624"/>
      <c r="KW16" s="379">
        <f t="shared" si="34"/>
        <v>0</v>
      </c>
      <c r="KZ16" s="104"/>
      <c r="LA16" s="15">
        <v>9</v>
      </c>
      <c r="LB16" s="92"/>
      <c r="LC16" s="237"/>
      <c r="LD16" s="92"/>
      <c r="LE16" s="95"/>
      <c r="LF16" s="71"/>
      <c r="LG16" s="379">
        <f t="shared" si="35"/>
        <v>0</v>
      </c>
      <c r="LJ16" s="104"/>
      <c r="LK16" s="15">
        <v>9</v>
      </c>
      <c r="LL16" s="92"/>
      <c r="LM16" s="237"/>
      <c r="LN16" s="92"/>
      <c r="LO16" s="95"/>
      <c r="LP16" s="71"/>
      <c r="LQ16" s="379">
        <f t="shared" si="36"/>
        <v>0</v>
      </c>
      <c r="LT16" s="104"/>
      <c r="LU16" s="15">
        <v>9</v>
      </c>
      <c r="LV16" s="92"/>
      <c r="LW16" s="237"/>
      <c r="LX16" s="92"/>
      <c r="LY16" s="95"/>
      <c r="LZ16" s="71"/>
      <c r="MA16" s="379">
        <f t="shared" si="37"/>
        <v>0</v>
      </c>
      <c r="MB16" s="379"/>
      <c r="MD16" s="104"/>
      <c r="ME16" s="15">
        <v>9</v>
      </c>
      <c r="MF16" s="289"/>
      <c r="MG16" s="237"/>
      <c r="MH16" s="289"/>
      <c r="MI16" s="95"/>
      <c r="MJ16" s="71"/>
      <c r="MK16" s="71">
        <f t="shared" si="38"/>
        <v>0</v>
      </c>
      <c r="MN16" s="104"/>
      <c r="MO16" s="15">
        <v>9</v>
      </c>
      <c r="MP16" s="92"/>
      <c r="MQ16" s="237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7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7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7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7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7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7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7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7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7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7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7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7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7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7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7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8"/>
      <c r="TQ16" s="165"/>
      <c r="TR16" s="284"/>
      <c r="TS16" s="283"/>
      <c r="TT16" s="283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>
        <f>EK5</f>
        <v>0</v>
      </c>
      <c r="C17" s="75">
        <f t="shared" ref="C17:I17" si="65">EL5</f>
        <v>0</v>
      </c>
      <c r="D17" s="100">
        <f t="shared" si="65"/>
        <v>0</v>
      </c>
      <c r="E17" s="132">
        <f t="shared" si="65"/>
        <v>0</v>
      </c>
      <c r="F17" s="86">
        <f t="shared" si="65"/>
        <v>0</v>
      </c>
      <c r="G17" s="73">
        <f t="shared" si="65"/>
        <v>0</v>
      </c>
      <c r="H17" s="48">
        <f t="shared" si="65"/>
        <v>0</v>
      </c>
      <c r="I17" s="103">
        <f t="shared" si="65"/>
        <v>0</v>
      </c>
      <c r="L17" s="104"/>
      <c r="M17" s="15">
        <v>10</v>
      </c>
      <c r="N17" s="69">
        <v>890.9</v>
      </c>
      <c r="O17" s="237"/>
      <c r="P17" s="69"/>
      <c r="Q17" s="95"/>
      <c r="R17" s="71"/>
      <c r="S17" s="71">
        <f t="shared" si="8"/>
        <v>0</v>
      </c>
      <c r="V17" s="104"/>
      <c r="W17" s="15">
        <v>10</v>
      </c>
      <c r="X17" s="625">
        <v>929</v>
      </c>
      <c r="Y17" s="732"/>
      <c r="Z17" s="625"/>
      <c r="AA17" s="623"/>
      <c r="AB17" s="624"/>
      <c r="AC17" s="379">
        <f t="shared" si="9"/>
        <v>0</v>
      </c>
      <c r="AF17" s="104"/>
      <c r="AG17" s="15">
        <v>10</v>
      </c>
      <c r="AH17" s="92">
        <v>866.8</v>
      </c>
      <c r="AI17" s="237"/>
      <c r="AJ17" s="92"/>
      <c r="AK17" s="95"/>
      <c r="AL17" s="71"/>
      <c r="AM17" s="379">
        <f t="shared" si="10"/>
        <v>0</v>
      </c>
      <c r="AP17" s="104"/>
      <c r="AQ17" s="15">
        <v>10</v>
      </c>
      <c r="AR17" s="92">
        <v>872.7</v>
      </c>
      <c r="AS17" s="237"/>
      <c r="AT17" s="92"/>
      <c r="AU17" s="95"/>
      <c r="AV17" s="71"/>
      <c r="AW17" s="379">
        <f t="shared" si="11"/>
        <v>0</v>
      </c>
      <c r="AZ17" s="104"/>
      <c r="BA17" s="15">
        <v>10</v>
      </c>
      <c r="BB17" s="92">
        <v>961.61</v>
      </c>
      <c r="BC17" s="237"/>
      <c r="BD17" s="92"/>
      <c r="BE17" s="95"/>
      <c r="BF17" s="71"/>
      <c r="BG17" s="379">
        <f t="shared" si="12"/>
        <v>0</v>
      </c>
      <c r="BJ17" s="104"/>
      <c r="BK17" s="15">
        <v>10</v>
      </c>
      <c r="BL17" s="92">
        <v>966.6</v>
      </c>
      <c r="BM17" s="237"/>
      <c r="BN17" s="92"/>
      <c r="BO17" s="95"/>
      <c r="BP17" s="71"/>
      <c r="BQ17" s="463">
        <f t="shared" si="13"/>
        <v>0</v>
      </c>
      <c r="BR17" s="379"/>
      <c r="BT17" s="104"/>
      <c r="BU17" s="15">
        <v>10</v>
      </c>
      <c r="BV17" s="69"/>
      <c r="BW17" s="282"/>
      <c r="BX17" s="69"/>
      <c r="BY17" s="547"/>
      <c r="BZ17" s="283"/>
      <c r="CA17" s="379">
        <f t="shared" si="5"/>
        <v>0</v>
      </c>
      <c r="CD17" s="208"/>
      <c r="CE17" s="15">
        <v>10</v>
      </c>
      <c r="CF17" s="92"/>
      <c r="CG17" s="282"/>
      <c r="CH17" s="92"/>
      <c r="CI17" s="284"/>
      <c r="CJ17" s="283"/>
      <c r="CK17" s="379">
        <f t="shared" si="14"/>
        <v>0</v>
      </c>
      <c r="CN17" s="94"/>
      <c r="CO17" s="15">
        <v>10</v>
      </c>
      <c r="CP17" s="622"/>
      <c r="CQ17" s="646"/>
      <c r="CR17" s="622"/>
      <c r="CS17" s="647"/>
      <c r="CT17" s="283"/>
      <c r="CU17" s="384">
        <f t="shared" si="58"/>
        <v>0</v>
      </c>
      <c r="CX17" s="104"/>
      <c r="CY17" s="15">
        <v>10</v>
      </c>
      <c r="CZ17" s="92"/>
      <c r="DA17" s="237"/>
      <c r="DB17" s="92"/>
      <c r="DC17" s="95"/>
      <c r="DD17" s="71"/>
      <c r="DE17" s="379">
        <f t="shared" si="15"/>
        <v>0</v>
      </c>
      <c r="DH17" s="104"/>
      <c r="DI17" s="15">
        <v>10</v>
      </c>
      <c r="DJ17" s="625"/>
      <c r="DK17" s="646"/>
      <c r="DL17" s="625"/>
      <c r="DM17" s="647"/>
      <c r="DN17" s="648"/>
      <c r="DO17" s="384">
        <f t="shared" si="16"/>
        <v>0</v>
      </c>
      <c r="DR17" s="104"/>
      <c r="DS17" s="15">
        <v>10</v>
      </c>
      <c r="DT17" s="622"/>
      <c r="DU17" s="646"/>
      <c r="DV17" s="622"/>
      <c r="DW17" s="647"/>
      <c r="DX17" s="648"/>
      <c r="DY17" s="379">
        <f t="shared" si="17"/>
        <v>0</v>
      </c>
      <c r="EB17" s="104"/>
      <c r="EC17" s="15">
        <v>10</v>
      </c>
      <c r="ED17" s="69"/>
      <c r="EE17" s="245"/>
      <c r="EF17" s="69"/>
      <c r="EG17" s="70"/>
      <c r="EH17" s="71"/>
      <c r="EI17" s="379">
        <f t="shared" si="18"/>
        <v>0</v>
      </c>
      <c r="EL17" s="104"/>
      <c r="EM17" s="15">
        <v>10</v>
      </c>
      <c r="EN17" s="69"/>
      <c r="EO17" s="245"/>
      <c r="EP17" s="69"/>
      <c r="EQ17" s="70"/>
      <c r="ER17" s="71"/>
      <c r="ES17" s="379">
        <f t="shared" si="19"/>
        <v>0</v>
      </c>
      <c r="EV17" s="104"/>
      <c r="EW17" s="15">
        <v>10</v>
      </c>
      <c r="EX17" s="622"/>
      <c r="EY17" s="726"/>
      <c r="EZ17" s="622"/>
      <c r="FA17" s="623"/>
      <c r="FB17" s="624"/>
      <c r="FC17" s="379">
        <f t="shared" si="20"/>
        <v>0</v>
      </c>
      <c r="FF17" s="104"/>
      <c r="FG17" s="15">
        <v>10</v>
      </c>
      <c r="FH17" s="622"/>
      <c r="FI17" s="726"/>
      <c r="FJ17" s="622"/>
      <c r="FK17" s="623"/>
      <c r="FL17" s="624"/>
      <c r="FM17" s="236">
        <f t="shared" si="21"/>
        <v>0</v>
      </c>
      <c r="FP17" s="104"/>
      <c r="FQ17" s="15">
        <v>10</v>
      </c>
      <c r="FR17" s="622"/>
      <c r="FS17" s="237"/>
      <c r="FT17" s="92"/>
      <c r="FU17" s="70"/>
      <c r="FV17" s="71"/>
      <c r="FW17" s="379">
        <f t="shared" si="22"/>
        <v>0</v>
      </c>
      <c r="FZ17" s="104"/>
      <c r="GA17" s="15">
        <v>10</v>
      </c>
      <c r="GB17" s="344"/>
      <c r="GC17" s="237"/>
      <c r="GD17" s="344"/>
      <c r="GE17" s="95"/>
      <c r="GF17" s="71"/>
      <c r="GG17" s="379">
        <f t="shared" si="23"/>
        <v>0</v>
      </c>
      <c r="GJ17" s="104"/>
      <c r="GK17" s="15">
        <v>10</v>
      </c>
      <c r="GL17" s="92"/>
      <c r="GM17" s="237"/>
      <c r="GN17" s="92"/>
      <c r="GO17" s="95"/>
      <c r="GP17" s="71"/>
      <c r="GQ17" s="379">
        <f t="shared" si="24"/>
        <v>0</v>
      </c>
      <c r="GT17" s="104"/>
      <c r="GU17" s="15">
        <v>10</v>
      </c>
      <c r="GV17" s="92"/>
      <c r="GW17" s="237"/>
      <c r="GX17" s="92"/>
      <c r="GY17" s="95"/>
      <c r="GZ17" s="71"/>
      <c r="HA17" s="379">
        <f t="shared" si="25"/>
        <v>0</v>
      </c>
      <c r="HD17" s="104"/>
      <c r="HE17" s="15">
        <v>10</v>
      </c>
      <c r="HF17" s="92"/>
      <c r="HG17" s="237"/>
      <c r="HH17" s="92"/>
      <c r="HI17" s="285"/>
      <c r="HJ17" s="71"/>
      <c r="HK17" s="236">
        <f t="shared" si="26"/>
        <v>0</v>
      </c>
      <c r="HN17" s="94"/>
      <c r="HO17" s="15">
        <v>10</v>
      </c>
      <c r="HP17" s="625"/>
      <c r="HQ17" s="732"/>
      <c r="HR17" s="625"/>
      <c r="HS17" s="623"/>
      <c r="HT17" s="624"/>
      <c r="HU17" s="379">
        <f t="shared" si="6"/>
        <v>0</v>
      </c>
      <c r="HX17" s="94"/>
      <c r="HY17" s="15">
        <v>10</v>
      </c>
      <c r="HZ17" s="69"/>
      <c r="IA17" s="245"/>
      <c r="IB17" s="69"/>
      <c r="IC17" s="70"/>
      <c r="ID17" s="71"/>
      <c r="IE17" s="379">
        <f t="shared" si="27"/>
        <v>0</v>
      </c>
      <c r="IH17" s="104"/>
      <c r="II17" s="15">
        <v>10</v>
      </c>
      <c r="IJ17" s="69"/>
      <c r="IK17" s="245"/>
      <c r="IL17" s="69"/>
      <c r="IM17" s="70"/>
      <c r="IN17" s="71"/>
      <c r="IO17" s="236">
        <f t="shared" si="28"/>
        <v>0</v>
      </c>
      <c r="IR17" s="104"/>
      <c r="IS17" s="15">
        <v>10</v>
      </c>
      <c r="IT17" s="69"/>
      <c r="IU17" s="245"/>
      <c r="IV17" s="69"/>
      <c r="IW17" s="70"/>
      <c r="IX17" s="71"/>
      <c r="IY17" s="236">
        <f t="shared" si="29"/>
        <v>0</v>
      </c>
      <c r="IZ17" s="92"/>
      <c r="JA17" s="69"/>
      <c r="JB17" s="104"/>
      <c r="JC17" s="15">
        <v>10</v>
      </c>
      <c r="JD17" s="92"/>
      <c r="JE17" s="245"/>
      <c r="JF17" s="92"/>
      <c r="JG17" s="70"/>
      <c r="JH17" s="71"/>
      <c r="JI17" s="379">
        <f t="shared" si="30"/>
        <v>0</v>
      </c>
      <c r="JJ17" s="69"/>
      <c r="JL17" s="104"/>
      <c r="JM17" s="15">
        <v>10</v>
      </c>
      <c r="JN17" s="92"/>
      <c r="JO17" s="237"/>
      <c r="JP17" s="622"/>
      <c r="JQ17" s="70"/>
      <c r="JR17" s="71"/>
      <c r="JS17" s="379">
        <f t="shared" si="31"/>
        <v>0</v>
      </c>
      <c r="JV17" s="104"/>
      <c r="JW17" s="15">
        <v>10</v>
      </c>
      <c r="JX17" s="69"/>
      <c r="JY17" s="245"/>
      <c r="JZ17" s="69"/>
      <c r="KA17" s="70"/>
      <c r="KB17" s="71"/>
      <c r="KC17" s="379">
        <f t="shared" si="32"/>
        <v>0</v>
      </c>
      <c r="KF17" s="104"/>
      <c r="KG17" s="15">
        <v>10</v>
      </c>
      <c r="KH17" s="69"/>
      <c r="KI17" s="245"/>
      <c r="KJ17" s="69"/>
      <c r="KK17" s="70"/>
      <c r="KL17" s="71"/>
      <c r="KM17" s="379">
        <f t="shared" si="33"/>
        <v>0</v>
      </c>
      <c r="KP17" s="104"/>
      <c r="KQ17" s="15">
        <v>10</v>
      </c>
      <c r="KR17" s="69"/>
      <c r="KS17" s="245"/>
      <c r="KT17" s="69"/>
      <c r="KU17" s="623"/>
      <c r="KV17" s="624"/>
      <c r="KW17" s="379">
        <f t="shared" si="34"/>
        <v>0</v>
      </c>
      <c r="KZ17" s="104"/>
      <c r="LA17" s="15">
        <v>10</v>
      </c>
      <c r="LB17" s="92"/>
      <c r="LC17" s="237"/>
      <c r="LD17" s="92"/>
      <c r="LE17" s="95"/>
      <c r="LF17" s="71"/>
      <c r="LG17" s="379">
        <f t="shared" si="35"/>
        <v>0</v>
      </c>
      <c r="LJ17" s="104"/>
      <c r="LK17" s="15">
        <v>10</v>
      </c>
      <c r="LL17" s="92"/>
      <c r="LM17" s="237"/>
      <c r="LN17" s="92"/>
      <c r="LO17" s="95"/>
      <c r="LP17" s="71"/>
      <c r="LQ17" s="379">
        <f t="shared" si="36"/>
        <v>0</v>
      </c>
      <c r="LT17" s="104"/>
      <c r="LU17" s="15">
        <v>10</v>
      </c>
      <c r="LV17" s="69"/>
      <c r="LW17" s="237"/>
      <c r="LX17" s="69"/>
      <c r="LY17" s="95"/>
      <c r="LZ17" s="71"/>
      <c r="MA17" s="379">
        <f t="shared" si="37"/>
        <v>0</v>
      </c>
      <c r="MB17" s="379"/>
      <c r="MD17" s="104"/>
      <c r="ME17" s="15">
        <v>10</v>
      </c>
      <c r="MF17" s="289"/>
      <c r="MG17" s="237"/>
      <c r="MH17" s="289"/>
      <c r="MI17" s="95"/>
      <c r="MJ17" s="71"/>
      <c r="MK17" s="71">
        <f t="shared" si="38"/>
        <v>0</v>
      </c>
      <c r="MN17" s="104"/>
      <c r="MO17" s="15">
        <v>10</v>
      </c>
      <c r="MP17" s="69"/>
      <c r="MQ17" s="237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7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7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7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7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7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7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7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7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7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7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7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7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25"/>
      <c r="SL17" s="726"/>
      <c r="SM17" s="622"/>
      <c r="SN17" s="783"/>
      <c r="SO17" s="624"/>
      <c r="SP17" s="624">
        <f t="shared" si="54"/>
        <v>0</v>
      </c>
      <c r="SS17" s="104"/>
      <c r="ST17" s="15">
        <v>10</v>
      </c>
      <c r="SU17" s="69"/>
      <c r="SV17" s="237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7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8"/>
      <c r="TQ17" s="165"/>
      <c r="TR17" s="284"/>
      <c r="TS17" s="283"/>
      <c r="TT17" s="283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>
        <f t="shared" ref="B18:I18" si="66">EU5</f>
        <v>0</v>
      </c>
      <c r="C18" s="75">
        <f t="shared" si="66"/>
        <v>0</v>
      </c>
      <c r="D18" s="100">
        <f t="shared" si="66"/>
        <v>0</v>
      </c>
      <c r="E18" s="132">
        <f t="shared" si="66"/>
        <v>0</v>
      </c>
      <c r="F18" s="86">
        <f t="shared" si="66"/>
        <v>0</v>
      </c>
      <c r="G18" s="73">
        <f t="shared" si="66"/>
        <v>0</v>
      </c>
      <c r="H18" s="48">
        <f t="shared" si="66"/>
        <v>0</v>
      </c>
      <c r="I18" s="103">
        <f t="shared" si="66"/>
        <v>0</v>
      </c>
      <c r="L18" s="104"/>
      <c r="M18" s="15">
        <v>11</v>
      </c>
      <c r="N18" s="92">
        <v>902.6</v>
      </c>
      <c r="O18" s="237"/>
      <c r="P18" s="92"/>
      <c r="Q18" s="95"/>
      <c r="R18" s="71"/>
      <c r="S18" s="71">
        <f t="shared" si="8"/>
        <v>0</v>
      </c>
      <c r="V18" s="104"/>
      <c r="W18" s="15">
        <v>11</v>
      </c>
      <c r="X18" s="625">
        <v>932.6</v>
      </c>
      <c r="Y18" s="732"/>
      <c r="Z18" s="625"/>
      <c r="AA18" s="623"/>
      <c r="AB18" s="624"/>
      <c r="AC18" s="379">
        <f t="shared" si="9"/>
        <v>0</v>
      </c>
      <c r="AF18" s="104"/>
      <c r="AG18" s="15">
        <v>11</v>
      </c>
      <c r="AH18" s="92">
        <v>872.7</v>
      </c>
      <c r="AI18" s="237"/>
      <c r="AJ18" s="92"/>
      <c r="AK18" s="95"/>
      <c r="AL18" s="71"/>
      <c r="AM18" s="379">
        <f t="shared" si="10"/>
        <v>0</v>
      </c>
      <c r="AP18" s="104"/>
      <c r="AQ18" s="15">
        <v>11</v>
      </c>
      <c r="AR18" s="92">
        <v>935.8</v>
      </c>
      <c r="AS18" s="237"/>
      <c r="AT18" s="92"/>
      <c r="AU18" s="95"/>
      <c r="AV18" s="71"/>
      <c r="AW18" s="379">
        <f t="shared" si="11"/>
        <v>0</v>
      </c>
      <c r="AZ18" s="104"/>
      <c r="BA18" s="15">
        <v>11</v>
      </c>
      <c r="BB18" s="92">
        <v>932.13</v>
      </c>
      <c r="BC18" s="237"/>
      <c r="BD18" s="92"/>
      <c r="BE18" s="95"/>
      <c r="BF18" s="71"/>
      <c r="BG18" s="379">
        <f t="shared" si="12"/>
        <v>0</v>
      </c>
      <c r="BJ18" s="104"/>
      <c r="BK18" s="15">
        <v>11</v>
      </c>
      <c r="BL18" s="92">
        <v>902.64</v>
      </c>
      <c r="BM18" s="237"/>
      <c r="BN18" s="92"/>
      <c r="BO18" s="95"/>
      <c r="BP18" s="71"/>
      <c r="BQ18" s="463">
        <f t="shared" si="13"/>
        <v>0</v>
      </c>
      <c r="BR18" s="379"/>
      <c r="BT18" s="104"/>
      <c r="BU18" s="15">
        <v>11</v>
      </c>
      <c r="BV18" s="92"/>
      <c r="BW18" s="282"/>
      <c r="BX18" s="92"/>
      <c r="BY18" s="547"/>
      <c r="BZ18" s="283"/>
      <c r="CA18" s="379">
        <f t="shared" si="5"/>
        <v>0</v>
      </c>
      <c r="CD18" s="208"/>
      <c r="CE18" s="15">
        <v>11</v>
      </c>
      <c r="CF18" s="69"/>
      <c r="CG18" s="282"/>
      <c r="CH18" s="69"/>
      <c r="CI18" s="284"/>
      <c r="CJ18" s="283"/>
      <c r="CK18" s="379">
        <f t="shared" si="14"/>
        <v>0</v>
      </c>
      <c r="CN18" s="94"/>
      <c r="CO18" s="15">
        <v>11</v>
      </c>
      <c r="CP18" s="625"/>
      <c r="CQ18" s="646"/>
      <c r="CR18" s="625"/>
      <c r="CS18" s="647"/>
      <c r="CT18" s="283"/>
      <c r="CU18" s="384">
        <f t="shared" si="58"/>
        <v>0</v>
      </c>
      <c r="CX18" s="104"/>
      <c r="CY18" s="15">
        <v>11</v>
      </c>
      <c r="CZ18" s="92"/>
      <c r="DA18" s="237"/>
      <c r="DB18" s="92"/>
      <c r="DC18" s="95"/>
      <c r="DD18" s="71"/>
      <c r="DE18" s="379">
        <f t="shared" si="15"/>
        <v>0</v>
      </c>
      <c r="DH18" s="104"/>
      <c r="DI18" s="15">
        <v>11</v>
      </c>
      <c r="DJ18" s="622"/>
      <c r="DK18" s="646"/>
      <c r="DL18" s="622"/>
      <c r="DM18" s="647"/>
      <c r="DN18" s="648"/>
      <c r="DO18" s="384">
        <f t="shared" si="16"/>
        <v>0</v>
      </c>
      <c r="DR18" s="104"/>
      <c r="DS18" s="15">
        <v>11</v>
      </c>
      <c r="DT18" s="625"/>
      <c r="DU18" s="646"/>
      <c r="DV18" s="625"/>
      <c r="DW18" s="647"/>
      <c r="DX18" s="648"/>
      <c r="DY18" s="379">
        <f t="shared" si="17"/>
        <v>0</v>
      </c>
      <c r="EB18" s="104"/>
      <c r="EC18" s="15">
        <v>11</v>
      </c>
      <c r="ED18" s="69"/>
      <c r="EE18" s="245"/>
      <c r="EF18" s="69"/>
      <c r="EG18" s="70"/>
      <c r="EH18" s="71"/>
      <c r="EI18" s="379">
        <f t="shared" si="18"/>
        <v>0</v>
      </c>
      <c r="EL18" s="104"/>
      <c r="EM18" s="15">
        <v>11</v>
      </c>
      <c r="EN18" s="69"/>
      <c r="EO18" s="245"/>
      <c r="EP18" s="69"/>
      <c r="EQ18" s="70"/>
      <c r="ER18" s="71"/>
      <c r="ES18" s="379">
        <f t="shared" si="19"/>
        <v>0</v>
      </c>
      <c r="EV18" s="104"/>
      <c r="EW18" s="15">
        <v>11</v>
      </c>
      <c r="EX18" s="622"/>
      <c r="EY18" s="726"/>
      <c r="EZ18" s="622"/>
      <c r="FA18" s="623"/>
      <c r="FB18" s="624"/>
      <c r="FC18" s="379">
        <f t="shared" si="20"/>
        <v>0</v>
      </c>
      <c r="FF18" s="104"/>
      <c r="FG18" s="15">
        <v>11</v>
      </c>
      <c r="FH18" s="622"/>
      <c r="FI18" s="726"/>
      <c r="FJ18" s="622"/>
      <c r="FK18" s="623"/>
      <c r="FL18" s="624"/>
      <c r="FM18" s="236">
        <f t="shared" si="21"/>
        <v>0</v>
      </c>
      <c r="FP18" s="104"/>
      <c r="FQ18" s="15">
        <v>11</v>
      </c>
      <c r="FR18" s="622"/>
      <c r="FS18" s="237"/>
      <c r="FT18" s="92"/>
      <c r="FU18" s="70"/>
      <c r="FV18" s="71"/>
      <c r="FW18" s="379">
        <f t="shared" si="22"/>
        <v>0</v>
      </c>
      <c r="FX18" s="71"/>
      <c r="FZ18" s="104"/>
      <c r="GA18" s="15">
        <v>11</v>
      </c>
      <c r="GB18" s="344"/>
      <c r="GC18" s="237"/>
      <c r="GD18" s="344"/>
      <c r="GE18" s="95"/>
      <c r="GF18" s="71"/>
      <c r="GG18" s="379">
        <f t="shared" si="23"/>
        <v>0</v>
      </c>
      <c r="GJ18" s="104"/>
      <c r="GK18" s="15">
        <v>11</v>
      </c>
      <c r="GL18" s="92"/>
      <c r="GM18" s="237"/>
      <c r="GN18" s="92"/>
      <c r="GO18" s="95"/>
      <c r="GP18" s="71"/>
      <c r="GQ18" s="379">
        <f t="shared" si="24"/>
        <v>0</v>
      </c>
      <c r="GT18" s="104"/>
      <c r="GU18" s="15">
        <v>11</v>
      </c>
      <c r="GV18" s="92"/>
      <c r="GW18" s="237"/>
      <c r="GX18" s="92"/>
      <c r="GY18" s="783"/>
      <c r="GZ18" s="71"/>
      <c r="HA18" s="379">
        <f t="shared" si="25"/>
        <v>0</v>
      </c>
      <c r="HD18" s="104"/>
      <c r="HE18" s="15">
        <v>11</v>
      </c>
      <c r="HF18" s="92"/>
      <c r="HG18" s="237"/>
      <c r="HH18" s="92"/>
      <c r="HI18" s="285"/>
      <c r="HJ18" s="71"/>
      <c r="HK18" s="236">
        <f t="shared" si="26"/>
        <v>0</v>
      </c>
      <c r="HN18" s="94"/>
      <c r="HO18" s="15">
        <v>11</v>
      </c>
      <c r="HP18" s="625"/>
      <c r="HQ18" s="732"/>
      <c r="HR18" s="625"/>
      <c r="HS18" s="623"/>
      <c r="HT18" s="624"/>
      <c r="HU18" s="379">
        <f t="shared" si="6"/>
        <v>0</v>
      </c>
      <c r="HX18" s="94"/>
      <c r="HY18" s="15">
        <v>11</v>
      </c>
      <c r="HZ18" s="69"/>
      <c r="IA18" s="245"/>
      <c r="IB18" s="69"/>
      <c r="IC18" s="70"/>
      <c r="ID18" s="71"/>
      <c r="IE18" s="379">
        <f t="shared" si="27"/>
        <v>0</v>
      </c>
      <c r="IH18" s="104"/>
      <c r="II18" s="15">
        <v>11</v>
      </c>
      <c r="IJ18" s="69"/>
      <c r="IK18" s="245"/>
      <c r="IL18" s="69"/>
      <c r="IM18" s="70"/>
      <c r="IN18" s="71"/>
      <c r="IO18" s="236">
        <f t="shared" si="28"/>
        <v>0</v>
      </c>
      <c r="IR18" s="104"/>
      <c r="IS18" s="15">
        <v>11</v>
      </c>
      <c r="IT18" s="69"/>
      <c r="IU18" s="245"/>
      <c r="IV18" s="69"/>
      <c r="IW18" s="70"/>
      <c r="IX18" s="71"/>
      <c r="IY18" s="236">
        <f t="shared" si="29"/>
        <v>0</v>
      </c>
      <c r="IZ18" s="92"/>
      <c r="JA18" s="69"/>
      <c r="JB18" s="104"/>
      <c r="JC18" s="15">
        <v>11</v>
      </c>
      <c r="JD18" s="92"/>
      <c r="JE18" s="245"/>
      <c r="JF18" s="92"/>
      <c r="JG18" s="70"/>
      <c r="JH18" s="71"/>
      <c r="JI18" s="379">
        <f t="shared" si="30"/>
        <v>0</v>
      </c>
      <c r="JJ18" s="103"/>
      <c r="JL18" s="104"/>
      <c r="JM18" s="15">
        <v>11</v>
      </c>
      <c r="JN18" s="92"/>
      <c r="JO18" s="237"/>
      <c r="JP18" s="622"/>
      <c r="JQ18" s="70"/>
      <c r="JR18" s="71"/>
      <c r="JS18" s="379">
        <f t="shared" si="31"/>
        <v>0</v>
      </c>
      <c r="JV18" s="104"/>
      <c r="JW18" s="15">
        <v>11</v>
      </c>
      <c r="JX18" s="69"/>
      <c r="JY18" s="245"/>
      <c r="JZ18" s="69"/>
      <c r="KA18" s="70"/>
      <c r="KB18" s="71"/>
      <c r="KC18" s="379">
        <f t="shared" si="32"/>
        <v>0</v>
      </c>
      <c r="KF18" s="104"/>
      <c r="KG18" s="15">
        <v>11</v>
      </c>
      <c r="KH18" s="69"/>
      <c r="KI18" s="245"/>
      <c r="KJ18" s="69"/>
      <c r="KK18" s="70"/>
      <c r="KL18" s="71"/>
      <c r="KM18" s="379">
        <f t="shared" si="33"/>
        <v>0</v>
      </c>
      <c r="KP18" s="104"/>
      <c r="KQ18" s="15">
        <v>11</v>
      </c>
      <c r="KR18" s="69"/>
      <c r="KS18" s="245"/>
      <c r="KT18" s="69"/>
      <c r="KU18" s="623"/>
      <c r="KV18" s="624"/>
      <c r="KW18" s="379">
        <f t="shared" si="34"/>
        <v>0</v>
      </c>
      <c r="KZ18" s="104"/>
      <c r="LA18" s="15">
        <v>11</v>
      </c>
      <c r="LB18" s="92"/>
      <c r="LC18" s="237"/>
      <c r="LD18" s="92"/>
      <c r="LE18" s="95"/>
      <c r="LF18" s="71"/>
      <c r="LG18" s="379">
        <f t="shared" si="35"/>
        <v>0</v>
      </c>
      <c r="LJ18" s="104"/>
      <c r="LK18" s="15">
        <v>11</v>
      </c>
      <c r="LL18" s="92"/>
      <c r="LM18" s="237"/>
      <c r="LN18" s="92"/>
      <c r="LO18" s="95"/>
      <c r="LP18" s="71"/>
      <c r="LQ18" s="379">
        <f t="shared" si="36"/>
        <v>0</v>
      </c>
      <c r="LT18" s="104"/>
      <c r="LU18" s="15">
        <v>11</v>
      </c>
      <c r="LV18" s="92"/>
      <c r="LW18" s="237"/>
      <c r="LX18" s="92"/>
      <c r="LY18" s="95"/>
      <c r="LZ18" s="71"/>
      <c r="MA18" s="379">
        <f t="shared" si="37"/>
        <v>0</v>
      </c>
      <c r="MB18" s="379"/>
      <c r="MD18" s="104"/>
      <c r="ME18" s="15">
        <v>11</v>
      </c>
      <c r="MF18" s="289"/>
      <c r="MG18" s="237"/>
      <c r="MH18" s="289"/>
      <c r="MI18" s="95"/>
      <c r="MJ18" s="71"/>
      <c r="MK18" s="71">
        <f t="shared" si="38"/>
        <v>0</v>
      </c>
      <c r="MN18" s="104"/>
      <c r="MO18" s="15">
        <v>11</v>
      </c>
      <c r="MP18" s="92"/>
      <c r="MQ18" s="237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7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7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7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7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7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7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7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7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7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7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7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7"/>
      <c r="RS18" s="92"/>
      <c r="RT18" s="95"/>
      <c r="RU18" s="281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22"/>
      <c r="SL18" s="726"/>
      <c r="SM18" s="622"/>
      <c r="SN18" s="783"/>
      <c r="SO18" s="624"/>
      <c r="SP18" s="624">
        <f t="shared" si="54"/>
        <v>0</v>
      </c>
      <c r="SS18" s="104"/>
      <c r="ST18" s="15">
        <v>11</v>
      </c>
      <c r="SU18" s="92"/>
      <c r="SV18" s="237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7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8"/>
      <c r="TQ18" s="165"/>
      <c r="TR18" s="284"/>
      <c r="TS18" s="283"/>
      <c r="TT18" s="283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>
        <f t="shared" ref="B19:I19" si="67">FE5</f>
        <v>0</v>
      </c>
      <c r="C19" s="75">
        <f t="shared" si="67"/>
        <v>0</v>
      </c>
      <c r="D19" s="100">
        <f t="shared" si="67"/>
        <v>0</v>
      </c>
      <c r="E19" s="132">
        <f t="shared" si="67"/>
        <v>0</v>
      </c>
      <c r="F19" s="86">
        <f t="shared" si="67"/>
        <v>0</v>
      </c>
      <c r="G19" s="73">
        <f t="shared" si="67"/>
        <v>0</v>
      </c>
      <c r="H19" s="48">
        <f t="shared" si="67"/>
        <v>0</v>
      </c>
      <c r="I19" s="103">
        <f t="shared" si="67"/>
        <v>0</v>
      </c>
      <c r="L19" s="104"/>
      <c r="M19" s="15">
        <v>12</v>
      </c>
      <c r="N19" s="92">
        <v>909.9</v>
      </c>
      <c r="O19" s="237"/>
      <c r="P19" s="92"/>
      <c r="Q19" s="95"/>
      <c r="R19" s="71"/>
      <c r="S19" s="71">
        <f t="shared" si="8"/>
        <v>0</v>
      </c>
      <c r="V19" s="94"/>
      <c r="W19" s="15">
        <v>12</v>
      </c>
      <c r="X19" s="625">
        <v>870</v>
      </c>
      <c r="Y19" s="732"/>
      <c r="Z19" s="625"/>
      <c r="AA19" s="623"/>
      <c r="AB19" s="624"/>
      <c r="AC19" s="379">
        <f t="shared" si="9"/>
        <v>0</v>
      </c>
      <c r="AF19" s="104"/>
      <c r="AG19" s="15">
        <v>12</v>
      </c>
      <c r="AH19" s="69">
        <v>897.2</v>
      </c>
      <c r="AI19" s="237"/>
      <c r="AJ19" s="69"/>
      <c r="AK19" s="95"/>
      <c r="AL19" s="71"/>
      <c r="AM19" s="379">
        <f t="shared" si="10"/>
        <v>0</v>
      </c>
      <c r="AP19" s="104"/>
      <c r="AQ19" s="15">
        <v>12</v>
      </c>
      <c r="AR19" s="92">
        <v>933.9</v>
      </c>
      <c r="AS19" s="237"/>
      <c r="AT19" s="92"/>
      <c r="AU19" s="95"/>
      <c r="AV19" s="71"/>
      <c r="AW19" s="379">
        <f t="shared" si="11"/>
        <v>0</v>
      </c>
      <c r="AZ19" s="104"/>
      <c r="BA19" s="15">
        <v>12</v>
      </c>
      <c r="BB19" s="92">
        <v>918.97</v>
      </c>
      <c r="BC19" s="237"/>
      <c r="BD19" s="92"/>
      <c r="BE19" s="95"/>
      <c r="BF19" s="71"/>
      <c r="BG19" s="379">
        <f t="shared" si="12"/>
        <v>0</v>
      </c>
      <c r="BJ19" s="104"/>
      <c r="BK19" s="15">
        <v>12</v>
      </c>
      <c r="BL19" s="92">
        <v>893.12</v>
      </c>
      <c r="BM19" s="237"/>
      <c r="BN19" s="92"/>
      <c r="BO19" s="95"/>
      <c r="BP19" s="71"/>
      <c r="BQ19" s="463">
        <f t="shared" si="13"/>
        <v>0</v>
      </c>
      <c r="BR19" s="379"/>
      <c r="BT19" s="104"/>
      <c r="BU19" s="15">
        <v>12</v>
      </c>
      <c r="BV19" s="92"/>
      <c r="BW19" s="282"/>
      <c r="BX19" s="92"/>
      <c r="BY19" s="547"/>
      <c r="BZ19" s="283"/>
      <c r="CA19" s="379">
        <f t="shared" si="5"/>
        <v>0</v>
      </c>
      <c r="CD19" s="208"/>
      <c r="CE19" s="15">
        <v>12</v>
      </c>
      <c r="CF19" s="92"/>
      <c r="CG19" s="282"/>
      <c r="CH19" s="92"/>
      <c r="CI19" s="284"/>
      <c r="CJ19" s="283"/>
      <c r="CK19" s="236">
        <f t="shared" si="14"/>
        <v>0</v>
      </c>
      <c r="CN19" s="397"/>
      <c r="CO19" s="15">
        <v>12</v>
      </c>
      <c r="CP19" s="622"/>
      <c r="CQ19" s="646"/>
      <c r="CR19" s="622"/>
      <c r="CS19" s="647"/>
      <c r="CT19" s="283"/>
      <c r="CU19" s="384">
        <f t="shared" si="58"/>
        <v>0</v>
      </c>
      <c r="CX19" s="104"/>
      <c r="CY19" s="15">
        <v>12</v>
      </c>
      <c r="CZ19" s="92"/>
      <c r="DA19" s="237"/>
      <c r="DB19" s="92"/>
      <c r="DC19" s="95"/>
      <c r="DD19" s="71"/>
      <c r="DE19" s="379">
        <f t="shared" si="15"/>
        <v>0</v>
      </c>
      <c r="DH19" s="104"/>
      <c r="DI19" s="15">
        <v>12</v>
      </c>
      <c r="DJ19" s="622"/>
      <c r="DK19" s="646"/>
      <c r="DL19" s="622"/>
      <c r="DM19" s="647"/>
      <c r="DN19" s="648"/>
      <c r="DO19" s="384">
        <f t="shared" si="16"/>
        <v>0</v>
      </c>
      <c r="DR19" s="104"/>
      <c r="DS19" s="15">
        <v>12</v>
      </c>
      <c r="DT19" s="622"/>
      <c r="DU19" s="646"/>
      <c r="DV19" s="622"/>
      <c r="DW19" s="647"/>
      <c r="DX19" s="648"/>
      <c r="DY19" s="379">
        <f t="shared" si="17"/>
        <v>0</v>
      </c>
      <c r="EB19" s="104"/>
      <c r="EC19" s="15">
        <v>12</v>
      </c>
      <c r="ED19" s="69"/>
      <c r="EE19" s="245"/>
      <c r="EF19" s="69"/>
      <c r="EG19" s="70"/>
      <c r="EH19" s="71"/>
      <c r="EI19" s="379">
        <f t="shared" si="18"/>
        <v>0</v>
      </c>
      <c r="EL19" s="104"/>
      <c r="EM19" s="15">
        <v>12</v>
      </c>
      <c r="EN19" s="69"/>
      <c r="EO19" s="245"/>
      <c r="EP19" s="69"/>
      <c r="EQ19" s="70"/>
      <c r="ER19" s="71"/>
      <c r="ES19" s="379">
        <f t="shared" si="19"/>
        <v>0</v>
      </c>
      <c r="EV19" s="104"/>
      <c r="EW19" s="15">
        <v>12</v>
      </c>
      <c r="EX19" s="622"/>
      <c r="EY19" s="726"/>
      <c r="EZ19" s="622"/>
      <c r="FA19" s="623"/>
      <c r="FB19" s="624"/>
      <c r="FC19" s="379">
        <f t="shared" si="20"/>
        <v>0</v>
      </c>
      <c r="FF19" s="104"/>
      <c r="FG19" s="15">
        <v>12</v>
      </c>
      <c r="FH19" s="622"/>
      <c r="FI19" s="726"/>
      <c r="FJ19" s="622"/>
      <c r="FK19" s="623"/>
      <c r="FL19" s="624"/>
      <c r="FM19" s="236">
        <f t="shared" si="21"/>
        <v>0</v>
      </c>
      <c r="FP19" s="104"/>
      <c r="FQ19" s="15">
        <v>12</v>
      </c>
      <c r="FR19" s="622"/>
      <c r="FS19" s="237"/>
      <c r="FT19" s="92"/>
      <c r="FU19" s="70"/>
      <c r="FV19" s="71"/>
      <c r="FW19" s="379">
        <f t="shared" si="22"/>
        <v>0</v>
      </c>
      <c r="FX19" s="71"/>
      <c r="FZ19" s="104"/>
      <c r="GA19" s="15">
        <v>12</v>
      </c>
      <c r="GB19" s="344"/>
      <c r="GC19" s="237"/>
      <c r="GD19" s="344"/>
      <c r="GE19" s="95"/>
      <c r="GF19" s="71"/>
      <c r="GG19" s="379">
        <f t="shared" si="23"/>
        <v>0</v>
      </c>
      <c r="GJ19" s="104"/>
      <c r="GK19" s="15">
        <v>12</v>
      </c>
      <c r="GL19" s="92"/>
      <c r="GM19" s="237"/>
      <c r="GN19" s="92"/>
      <c r="GO19" s="95"/>
      <c r="GP19" s="71"/>
      <c r="GQ19" s="379">
        <f t="shared" si="24"/>
        <v>0</v>
      </c>
      <c r="GT19" s="104"/>
      <c r="GU19" s="15">
        <v>12</v>
      </c>
      <c r="GV19" s="92"/>
      <c r="GW19" s="237"/>
      <c r="GX19" s="92"/>
      <c r="GY19" s="783"/>
      <c r="GZ19" s="71"/>
      <c r="HA19" s="379">
        <f t="shared" si="25"/>
        <v>0</v>
      </c>
      <c r="HD19" s="104"/>
      <c r="HE19" s="15">
        <v>12</v>
      </c>
      <c r="HF19" s="92"/>
      <c r="HG19" s="237"/>
      <c r="HH19" s="92"/>
      <c r="HI19" s="285"/>
      <c r="HJ19" s="71"/>
      <c r="HK19" s="236">
        <f t="shared" si="26"/>
        <v>0</v>
      </c>
      <c r="HN19" s="94"/>
      <c r="HO19" s="15">
        <v>12</v>
      </c>
      <c r="HP19" s="625"/>
      <c r="HQ19" s="732"/>
      <c r="HR19" s="625"/>
      <c r="HS19" s="623"/>
      <c r="HT19" s="624"/>
      <c r="HU19" s="379">
        <f t="shared" si="6"/>
        <v>0</v>
      </c>
      <c r="HX19" s="94"/>
      <c r="HY19" s="15">
        <v>12</v>
      </c>
      <c r="HZ19" s="69"/>
      <c r="IA19" s="245"/>
      <c r="IB19" s="69"/>
      <c r="IC19" s="70"/>
      <c r="ID19" s="71"/>
      <c r="IE19" s="379">
        <f t="shared" si="27"/>
        <v>0</v>
      </c>
      <c r="IH19" s="104"/>
      <c r="II19" s="15">
        <v>12</v>
      </c>
      <c r="IJ19" s="69"/>
      <c r="IK19" s="245"/>
      <c r="IL19" s="69"/>
      <c r="IM19" s="70"/>
      <c r="IN19" s="71"/>
      <c r="IO19" s="236">
        <f t="shared" si="28"/>
        <v>0</v>
      </c>
      <c r="IR19" s="104"/>
      <c r="IS19" s="15">
        <v>12</v>
      </c>
      <c r="IT19" s="69"/>
      <c r="IU19" s="245"/>
      <c r="IV19" s="69"/>
      <c r="IW19" s="70"/>
      <c r="IX19" s="71"/>
      <c r="IY19" s="236">
        <f t="shared" si="29"/>
        <v>0</v>
      </c>
      <c r="IZ19" s="92"/>
      <c r="JA19" s="103"/>
      <c r="JB19" s="104"/>
      <c r="JC19" s="15">
        <v>12</v>
      </c>
      <c r="JD19" s="92"/>
      <c r="JE19" s="245"/>
      <c r="JF19" s="92"/>
      <c r="JG19" s="70"/>
      <c r="JH19" s="71"/>
      <c r="JI19" s="379">
        <f t="shared" si="30"/>
        <v>0</v>
      </c>
      <c r="JL19" s="104"/>
      <c r="JM19" s="15">
        <v>12</v>
      </c>
      <c r="JN19" s="92"/>
      <c r="JO19" s="237"/>
      <c r="JP19" s="622"/>
      <c r="JQ19" s="70"/>
      <c r="JR19" s="71"/>
      <c r="JS19" s="379">
        <f t="shared" si="31"/>
        <v>0</v>
      </c>
      <c r="JV19" s="94"/>
      <c r="JW19" s="15">
        <v>12</v>
      </c>
      <c r="JX19" s="69"/>
      <c r="JY19" s="245"/>
      <c r="JZ19" s="69"/>
      <c r="KA19" s="70"/>
      <c r="KB19" s="71"/>
      <c r="KC19" s="379">
        <f t="shared" si="32"/>
        <v>0</v>
      </c>
      <c r="KF19" s="94"/>
      <c r="KG19" s="15">
        <v>12</v>
      </c>
      <c r="KH19" s="69"/>
      <c r="KI19" s="245"/>
      <c r="KJ19" s="69"/>
      <c r="KK19" s="70"/>
      <c r="KL19" s="71"/>
      <c r="KM19" s="379">
        <f t="shared" si="33"/>
        <v>0</v>
      </c>
      <c r="KP19" s="94"/>
      <c r="KQ19" s="15">
        <v>12</v>
      </c>
      <c r="KR19" s="69"/>
      <c r="KS19" s="245"/>
      <c r="KT19" s="69"/>
      <c r="KU19" s="623"/>
      <c r="KV19" s="624"/>
      <c r="KW19" s="379">
        <f t="shared" si="34"/>
        <v>0</v>
      </c>
      <c r="KZ19" s="104"/>
      <c r="LA19" s="15">
        <v>12</v>
      </c>
      <c r="LB19" s="92"/>
      <c r="LC19" s="237"/>
      <c r="LD19" s="92"/>
      <c r="LE19" s="95"/>
      <c r="LF19" s="71"/>
      <c r="LG19" s="379">
        <f t="shared" si="35"/>
        <v>0</v>
      </c>
      <c r="LJ19" s="104"/>
      <c r="LK19" s="15">
        <v>12</v>
      </c>
      <c r="LL19" s="92"/>
      <c r="LM19" s="237"/>
      <c r="LN19" s="92"/>
      <c r="LO19" s="95"/>
      <c r="LP19" s="71"/>
      <c r="LQ19" s="379">
        <f t="shared" si="36"/>
        <v>0</v>
      </c>
      <c r="LT19" s="104"/>
      <c r="LU19" s="15">
        <v>12</v>
      </c>
      <c r="LV19" s="92"/>
      <c r="LW19" s="237"/>
      <c r="LX19" s="92"/>
      <c r="LY19" s="95"/>
      <c r="LZ19" s="71"/>
      <c r="MA19" s="379">
        <f t="shared" si="37"/>
        <v>0</v>
      </c>
      <c r="MB19" s="379"/>
      <c r="MD19" s="104"/>
      <c r="ME19" s="15">
        <v>12</v>
      </c>
      <c r="MF19" s="289"/>
      <c r="MG19" s="237"/>
      <c r="MH19" s="289"/>
      <c r="MI19" s="95"/>
      <c r="MJ19" s="71"/>
      <c r="MK19" s="71">
        <f t="shared" si="38"/>
        <v>0</v>
      </c>
      <c r="MN19" s="104"/>
      <c r="MO19" s="15">
        <v>12</v>
      </c>
      <c r="MP19" s="92"/>
      <c r="MQ19" s="237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7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7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7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7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7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7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7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7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7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7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7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7"/>
      <c r="RS19" s="92"/>
      <c r="RT19" s="95"/>
      <c r="RU19" s="281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7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7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7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8"/>
      <c r="TQ19" s="165"/>
      <c r="TR19" s="284"/>
      <c r="TS19" s="283"/>
      <c r="TT19" s="283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>
        <f t="shared" ref="B20:I20" si="68">FO5</f>
        <v>0</v>
      </c>
      <c r="C20" s="75">
        <f t="shared" si="68"/>
        <v>0</v>
      </c>
      <c r="D20" s="100">
        <f t="shared" si="68"/>
        <v>0</v>
      </c>
      <c r="E20" s="132">
        <f t="shared" si="68"/>
        <v>0</v>
      </c>
      <c r="F20" s="86">
        <f t="shared" si="68"/>
        <v>0</v>
      </c>
      <c r="G20" s="73">
        <f t="shared" si="68"/>
        <v>0</v>
      </c>
      <c r="H20" s="48">
        <f t="shared" si="68"/>
        <v>0</v>
      </c>
      <c r="I20" s="103">
        <f t="shared" si="68"/>
        <v>0</v>
      </c>
      <c r="L20" s="104"/>
      <c r="M20" s="15">
        <v>13</v>
      </c>
      <c r="N20" s="92">
        <v>935.3</v>
      </c>
      <c r="O20" s="237"/>
      <c r="P20" s="92"/>
      <c r="Q20" s="95"/>
      <c r="R20" s="71"/>
      <c r="S20" s="71">
        <f t="shared" si="8"/>
        <v>0</v>
      </c>
      <c r="V20" s="94"/>
      <c r="W20" s="15">
        <v>13</v>
      </c>
      <c r="X20" s="625">
        <v>881.3</v>
      </c>
      <c r="Y20" s="732"/>
      <c r="Z20" s="625"/>
      <c r="AA20" s="623"/>
      <c r="AB20" s="624"/>
      <c r="AC20" s="379">
        <f t="shared" si="9"/>
        <v>0</v>
      </c>
      <c r="AF20" s="104"/>
      <c r="AG20" s="15">
        <v>13</v>
      </c>
      <c r="AH20" s="92">
        <v>889</v>
      </c>
      <c r="AI20" s="237"/>
      <c r="AJ20" s="92"/>
      <c r="AK20" s="95"/>
      <c r="AL20" s="71"/>
      <c r="AM20" s="379">
        <f t="shared" si="10"/>
        <v>0</v>
      </c>
      <c r="AP20" s="104"/>
      <c r="AQ20" s="15">
        <v>13</v>
      </c>
      <c r="AR20" s="92">
        <v>939.4</v>
      </c>
      <c r="AS20" s="237"/>
      <c r="AT20" s="92"/>
      <c r="AU20" s="95"/>
      <c r="AV20" s="71"/>
      <c r="AW20" s="379">
        <f t="shared" si="11"/>
        <v>0</v>
      </c>
      <c r="AZ20" s="104"/>
      <c r="BA20" s="15">
        <v>13</v>
      </c>
      <c r="BB20" s="92">
        <v>917.61</v>
      </c>
      <c r="BC20" s="237"/>
      <c r="BD20" s="92"/>
      <c r="BE20" s="95"/>
      <c r="BF20" s="71"/>
      <c r="BG20" s="379">
        <f t="shared" si="12"/>
        <v>0</v>
      </c>
      <c r="BJ20" s="104"/>
      <c r="BK20" s="15">
        <v>13</v>
      </c>
      <c r="BL20" s="92">
        <v>897.65</v>
      </c>
      <c r="BM20" s="237"/>
      <c r="BN20" s="92"/>
      <c r="BO20" s="95"/>
      <c r="BP20" s="71"/>
      <c r="BQ20" s="463">
        <f t="shared" si="13"/>
        <v>0</v>
      </c>
      <c r="BR20" s="379"/>
      <c r="BT20" s="104"/>
      <c r="BU20" s="15">
        <v>13</v>
      </c>
      <c r="BV20" s="92"/>
      <c r="BW20" s="282"/>
      <c r="BX20" s="92"/>
      <c r="BY20" s="547"/>
      <c r="BZ20" s="283"/>
      <c r="CA20" s="379">
        <f t="shared" si="5"/>
        <v>0</v>
      </c>
      <c r="CD20" s="208"/>
      <c r="CE20" s="15">
        <v>13</v>
      </c>
      <c r="CF20" s="92"/>
      <c r="CG20" s="282"/>
      <c r="CH20" s="92"/>
      <c r="CI20" s="284"/>
      <c r="CJ20" s="283"/>
      <c r="CK20" s="236">
        <f t="shared" si="14"/>
        <v>0</v>
      </c>
      <c r="CN20" s="397"/>
      <c r="CO20" s="15">
        <v>13</v>
      </c>
      <c r="CP20" s="622"/>
      <c r="CQ20" s="646"/>
      <c r="CR20" s="622"/>
      <c r="CS20" s="647"/>
      <c r="CT20" s="283"/>
      <c r="CU20" s="384">
        <f t="shared" si="58"/>
        <v>0</v>
      </c>
      <c r="CX20" s="104"/>
      <c r="CY20" s="15">
        <v>13</v>
      </c>
      <c r="CZ20" s="92"/>
      <c r="DA20" s="237"/>
      <c r="DB20" s="92"/>
      <c r="DC20" s="95"/>
      <c r="DD20" s="71"/>
      <c r="DE20" s="379">
        <f t="shared" si="15"/>
        <v>0</v>
      </c>
      <c r="DH20" s="104"/>
      <c r="DI20" s="15">
        <v>13</v>
      </c>
      <c r="DJ20" s="622"/>
      <c r="DK20" s="646"/>
      <c r="DL20" s="622"/>
      <c r="DM20" s="647"/>
      <c r="DN20" s="648"/>
      <c r="DO20" s="384">
        <f t="shared" si="16"/>
        <v>0</v>
      </c>
      <c r="DR20" s="104"/>
      <c r="DS20" s="15">
        <v>13</v>
      </c>
      <c r="DT20" s="622"/>
      <c r="DU20" s="646"/>
      <c r="DV20" s="622"/>
      <c r="DW20" s="647"/>
      <c r="DX20" s="648"/>
      <c r="DY20" s="379">
        <f t="shared" si="17"/>
        <v>0</v>
      </c>
      <c r="EB20" s="104"/>
      <c r="EC20" s="15">
        <v>13</v>
      </c>
      <c r="ED20" s="69"/>
      <c r="EE20" s="245"/>
      <c r="EF20" s="69"/>
      <c r="EG20" s="70"/>
      <c r="EH20" s="71"/>
      <c r="EI20" s="379">
        <f t="shared" si="18"/>
        <v>0</v>
      </c>
      <c r="EL20" s="104"/>
      <c r="EM20" s="15">
        <v>13</v>
      </c>
      <c r="EN20" s="69"/>
      <c r="EO20" s="245"/>
      <c r="EP20" s="69"/>
      <c r="EQ20" s="70"/>
      <c r="ER20" s="71"/>
      <c r="ES20" s="379">
        <f t="shared" si="19"/>
        <v>0</v>
      </c>
      <c r="EV20" s="104"/>
      <c r="EW20" s="15">
        <v>13</v>
      </c>
      <c r="EX20" s="622"/>
      <c r="EY20" s="726"/>
      <c r="EZ20" s="622"/>
      <c r="FA20" s="623"/>
      <c r="FB20" s="624"/>
      <c r="FC20" s="379">
        <f t="shared" si="20"/>
        <v>0</v>
      </c>
      <c r="FF20" s="104"/>
      <c r="FG20" s="15">
        <v>13</v>
      </c>
      <c r="FH20" s="622"/>
      <c r="FI20" s="726"/>
      <c r="FJ20" s="622"/>
      <c r="FK20" s="623"/>
      <c r="FL20" s="624"/>
      <c r="FM20" s="236">
        <f t="shared" si="21"/>
        <v>0</v>
      </c>
      <c r="FP20" s="104"/>
      <c r="FQ20" s="15">
        <v>13</v>
      </c>
      <c r="FR20" s="622"/>
      <c r="FS20" s="237"/>
      <c r="FT20" s="92"/>
      <c r="FU20" s="70"/>
      <c r="FV20" s="71"/>
      <c r="FW20" s="379">
        <f t="shared" si="22"/>
        <v>0</v>
      </c>
      <c r="FX20" s="71"/>
      <c r="FZ20" s="104"/>
      <c r="GA20" s="15">
        <v>13</v>
      </c>
      <c r="GB20" s="344"/>
      <c r="GC20" s="237"/>
      <c r="GD20" s="344"/>
      <c r="GE20" s="95"/>
      <c r="GF20" s="71"/>
      <c r="GG20" s="379">
        <f t="shared" si="23"/>
        <v>0</v>
      </c>
      <c r="GJ20" s="104"/>
      <c r="GK20" s="15">
        <v>13</v>
      </c>
      <c r="GL20" s="92"/>
      <c r="GM20" s="237"/>
      <c r="GN20" s="92"/>
      <c r="GO20" s="95"/>
      <c r="GP20" s="71"/>
      <c r="GQ20" s="379">
        <f t="shared" si="24"/>
        <v>0</v>
      </c>
      <c r="GT20" s="104"/>
      <c r="GU20" s="15">
        <v>13</v>
      </c>
      <c r="GV20" s="92"/>
      <c r="GW20" s="237"/>
      <c r="GX20" s="92"/>
      <c r="GY20" s="783"/>
      <c r="GZ20" s="71"/>
      <c r="HA20" s="236">
        <f t="shared" si="25"/>
        <v>0</v>
      </c>
      <c r="HD20" s="104"/>
      <c r="HE20" s="15">
        <v>13</v>
      </c>
      <c r="HF20" s="92"/>
      <c r="HG20" s="237"/>
      <c r="HH20" s="92"/>
      <c r="HI20" s="285"/>
      <c r="HJ20" s="71"/>
      <c r="HK20" s="236">
        <f t="shared" si="26"/>
        <v>0</v>
      </c>
      <c r="HN20" s="94"/>
      <c r="HO20" s="15">
        <v>13</v>
      </c>
      <c r="HP20" s="625"/>
      <c r="HQ20" s="732"/>
      <c r="HR20" s="625"/>
      <c r="HS20" s="623"/>
      <c r="HT20" s="624"/>
      <c r="HU20" s="379">
        <f t="shared" si="6"/>
        <v>0</v>
      </c>
      <c r="HX20" s="94"/>
      <c r="HY20" s="15">
        <v>13</v>
      </c>
      <c r="HZ20" s="69"/>
      <c r="IA20" s="245"/>
      <c r="IB20" s="69"/>
      <c r="IC20" s="70"/>
      <c r="ID20" s="71"/>
      <c r="IE20" s="379">
        <f t="shared" si="27"/>
        <v>0</v>
      </c>
      <c r="IH20" s="104"/>
      <c r="II20" s="15">
        <v>13</v>
      </c>
      <c r="IJ20" s="69"/>
      <c r="IK20" s="245"/>
      <c r="IL20" s="69"/>
      <c r="IM20" s="70"/>
      <c r="IN20" s="71"/>
      <c r="IO20" s="236">
        <f t="shared" si="28"/>
        <v>0</v>
      </c>
      <c r="IR20" s="104"/>
      <c r="IS20" s="15">
        <v>13</v>
      </c>
      <c r="IT20" s="69"/>
      <c r="IU20" s="245"/>
      <c r="IV20" s="69"/>
      <c r="IW20" s="70"/>
      <c r="IX20" s="71"/>
      <c r="IY20" s="236">
        <f t="shared" si="29"/>
        <v>0</v>
      </c>
      <c r="IZ20" s="92"/>
      <c r="JB20" s="104"/>
      <c r="JC20" s="15">
        <v>13</v>
      </c>
      <c r="JD20" s="92"/>
      <c r="JE20" s="245"/>
      <c r="JF20" s="92"/>
      <c r="JG20" s="70"/>
      <c r="JH20" s="71"/>
      <c r="JI20" s="379">
        <f t="shared" si="30"/>
        <v>0</v>
      </c>
      <c r="JL20" s="104"/>
      <c r="JM20" s="15">
        <v>13</v>
      </c>
      <c r="JN20" s="92"/>
      <c r="JO20" s="237"/>
      <c r="JP20" s="622"/>
      <c r="JQ20" s="70"/>
      <c r="JR20" s="71"/>
      <c r="JS20" s="379">
        <f t="shared" si="31"/>
        <v>0</v>
      </c>
      <c r="JV20" s="94"/>
      <c r="JW20" s="15">
        <v>13</v>
      </c>
      <c r="JX20" s="69"/>
      <c r="JY20" s="245"/>
      <c r="JZ20" s="69"/>
      <c r="KA20" s="70"/>
      <c r="KB20" s="71"/>
      <c r="KC20" s="379">
        <f t="shared" si="32"/>
        <v>0</v>
      </c>
      <c r="KF20" s="94"/>
      <c r="KG20" s="15">
        <v>13</v>
      </c>
      <c r="KH20" s="69"/>
      <c r="KI20" s="245"/>
      <c r="KJ20" s="69"/>
      <c r="KK20" s="70"/>
      <c r="KL20" s="71"/>
      <c r="KM20" s="379">
        <f t="shared" si="33"/>
        <v>0</v>
      </c>
      <c r="KP20" s="94"/>
      <c r="KQ20" s="15">
        <v>13</v>
      </c>
      <c r="KR20" s="69"/>
      <c r="KS20" s="245"/>
      <c r="KT20" s="69"/>
      <c r="KU20" s="623"/>
      <c r="KV20" s="624"/>
      <c r="KW20" s="379">
        <f t="shared" si="34"/>
        <v>0</v>
      </c>
      <c r="KZ20" s="104"/>
      <c r="LA20" s="15">
        <v>13</v>
      </c>
      <c r="LB20" s="69"/>
      <c r="LC20" s="237"/>
      <c r="LD20" s="69"/>
      <c r="LE20" s="95"/>
      <c r="LF20" s="71"/>
      <c r="LG20" s="379">
        <f t="shared" si="35"/>
        <v>0</v>
      </c>
      <c r="LJ20" s="104"/>
      <c r="LK20" s="15">
        <v>13</v>
      </c>
      <c r="LL20" s="92"/>
      <c r="LM20" s="237"/>
      <c r="LN20" s="92"/>
      <c r="LO20" s="95"/>
      <c r="LP20" s="71"/>
      <c r="LQ20" s="379">
        <f t="shared" si="36"/>
        <v>0</v>
      </c>
      <c r="LT20" s="104"/>
      <c r="LU20" s="15">
        <v>13</v>
      </c>
      <c r="LV20" s="92"/>
      <c r="LW20" s="237"/>
      <c r="LX20" s="92"/>
      <c r="LY20" s="95"/>
      <c r="LZ20" s="71"/>
      <c r="MA20" s="379">
        <f t="shared" si="37"/>
        <v>0</v>
      </c>
      <c r="MB20" s="379"/>
      <c r="MD20" s="104"/>
      <c r="ME20" s="15">
        <v>13</v>
      </c>
      <c r="MF20" s="289"/>
      <c r="MG20" s="237"/>
      <c r="MH20" s="289"/>
      <c r="MI20" s="95"/>
      <c r="MJ20" s="71"/>
      <c r="MK20" s="71">
        <f t="shared" si="38"/>
        <v>0</v>
      </c>
      <c r="MN20" s="104"/>
      <c r="MO20" s="15">
        <v>13</v>
      </c>
      <c r="MP20" s="92"/>
      <c r="MQ20" s="237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7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7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7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7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7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7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7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7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7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7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7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7"/>
      <c r="RS20" s="92"/>
      <c r="RT20" s="95"/>
      <c r="RU20" s="281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7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7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7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8"/>
      <c r="TQ20" s="165"/>
      <c r="TR20" s="284"/>
      <c r="TS20" s="283"/>
      <c r="TT20" s="283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>
        <f t="shared" ref="B21:I21" si="69">FY5</f>
        <v>0</v>
      </c>
      <c r="C21" s="75">
        <f t="shared" si="69"/>
        <v>0</v>
      </c>
      <c r="D21" s="292">
        <f>GA5</f>
        <v>0</v>
      </c>
      <c r="E21" s="132">
        <f t="shared" si="69"/>
        <v>0</v>
      </c>
      <c r="F21" s="86">
        <f t="shared" si="69"/>
        <v>0</v>
      </c>
      <c r="G21" s="73">
        <f t="shared" si="69"/>
        <v>0</v>
      </c>
      <c r="H21" s="48">
        <f t="shared" si="69"/>
        <v>0</v>
      </c>
      <c r="I21" s="103">
        <f t="shared" si="69"/>
        <v>0</v>
      </c>
      <c r="L21" s="104"/>
      <c r="M21" s="15">
        <v>14</v>
      </c>
      <c r="N21" s="92">
        <v>904.5</v>
      </c>
      <c r="O21" s="237"/>
      <c r="P21" s="92"/>
      <c r="Q21" s="95"/>
      <c r="R21" s="71"/>
      <c r="S21" s="71">
        <f t="shared" si="8"/>
        <v>0</v>
      </c>
      <c r="V21" s="94"/>
      <c r="W21" s="15">
        <v>14</v>
      </c>
      <c r="X21" s="625">
        <v>869.5</v>
      </c>
      <c r="Y21" s="732"/>
      <c r="Z21" s="625"/>
      <c r="AA21" s="623"/>
      <c r="AB21" s="624"/>
      <c r="AC21" s="379">
        <f t="shared" si="9"/>
        <v>0</v>
      </c>
      <c r="AF21" s="104"/>
      <c r="AG21" s="15">
        <v>14</v>
      </c>
      <c r="AH21" s="92">
        <v>897.2</v>
      </c>
      <c r="AI21" s="237"/>
      <c r="AJ21" s="92"/>
      <c r="AK21" s="95"/>
      <c r="AL21" s="71"/>
      <c r="AM21" s="379">
        <f t="shared" si="10"/>
        <v>0</v>
      </c>
      <c r="AP21" s="104"/>
      <c r="AQ21" s="15">
        <v>14</v>
      </c>
      <c r="AR21" s="92">
        <v>913.5</v>
      </c>
      <c r="AS21" s="237"/>
      <c r="AT21" s="92"/>
      <c r="AU21" s="95"/>
      <c r="AV21" s="71"/>
      <c r="AW21" s="379">
        <f t="shared" si="11"/>
        <v>0</v>
      </c>
      <c r="AZ21" s="104"/>
      <c r="BA21" s="15">
        <v>14</v>
      </c>
      <c r="BB21" s="92">
        <v>935.76</v>
      </c>
      <c r="BC21" s="237"/>
      <c r="BD21" s="92"/>
      <c r="BE21" s="95"/>
      <c r="BF21" s="71"/>
      <c r="BG21" s="379">
        <f t="shared" si="12"/>
        <v>0</v>
      </c>
      <c r="BJ21" s="104"/>
      <c r="BK21" s="15">
        <v>14</v>
      </c>
      <c r="BL21" s="92">
        <v>865.45</v>
      </c>
      <c r="BM21" s="237"/>
      <c r="BN21" s="92"/>
      <c r="BO21" s="95"/>
      <c r="BP21" s="71"/>
      <c r="BQ21" s="463">
        <f t="shared" si="13"/>
        <v>0</v>
      </c>
      <c r="BR21" s="379"/>
      <c r="BT21" s="104"/>
      <c r="BU21" s="15">
        <v>14</v>
      </c>
      <c r="BV21" s="92"/>
      <c r="BW21" s="282"/>
      <c r="BX21" s="92"/>
      <c r="BY21" s="547"/>
      <c r="BZ21" s="283"/>
      <c r="CA21" s="379">
        <f t="shared" si="5"/>
        <v>0</v>
      </c>
      <c r="CD21" s="208"/>
      <c r="CE21" s="15">
        <v>14</v>
      </c>
      <c r="CF21" s="92"/>
      <c r="CG21" s="282"/>
      <c r="CH21" s="92"/>
      <c r="CI21" s="284"/>
      <c r="CJ21" s="283"/>
      <c r="CK21" s="236">
        <f t="shared" si="14"/>
        <v>0</v>
      </c>
      <c r="CN21" s="397"/>
      <c r="CO21" s="15">
        <v>14</v>
      </c>
      <c r="CP21" s="622"/>
      <c r="CQ21" s="646"/>
      <c r="CR21" s="622"/>
      <c r="CS21" s="647"/>
      <c r="CT21" s="283"/>
      <c r="CU21" s="384">
        <f t="shared" si="58"/>
        <v>0</v>
      </c>
      <c r="CX21" s="104"/>
      <c r="CY21" s="15">
        <v>14</v>
      </c>
      <c r="CZ21" s="92"/>
      <c r="DA21" s="237"/>
      <c r="DB21" s="92"/>
      <c r="DC21" s="95"/>
      <c r="DD21" s="71"/>
      <c r="DE21" s="379">
        <f t="shared" si="15"/>
        <v>0</v>
      </c>
      <c r="DH21" s="104"/>
      <c r="DI21" s="15">
        <v>14</v>
      </c>
      <c r="DJ21" s="622"/>
      <c r="DK21" s="646"/>
      <c r="DL21" s="622"/>
      <c r="DM21" s="647"/>
      <c r="DN21" s="648"/>
      <c r="DO21" s="384">
        <f t="shared" si="16"/>
        <v>0</v>
      </c>
      <c r="DR21" s="104"/>
      <c r="DS21" s="15">
        <v>14</v>
      </c>
      <c r="DT21" s="622"/>
      <c r="DU21" s="646"/>
      <c r="DV21" s="622"/>
      <c r="DW21" s="647"/>
      <c r="DX21" s="648"/>
      <c r="DY21" s="379">
        <f t="shared" si="17"/>
        <v>0</v>
      </c>
      <c r="EB21" s="104"/>
      <c r="EC21" s="15">
        <v>14</v>
      </c>
      <c r="ED21" s="69"/>
      <c r="EE21" s="245"/>
      <c r="EF21" s="69"/>
      <c r="EG21" s="70"/>
      <c r="EH21" s="71"/>
      <c r="EI21" s="379">
        <f t="shared" si="18"/>
        <v>0</v>
      </c>
      <c r="EL21" s="104"/>
      <c r="EM21" s="15">
        <v>14</v>
      </c>
      <c r="EN21" s="69"/>
      <c r="EO21" s="245"/>
      <c r="EP21" s="69"/>
      <c r="EQ21" s="70"/>
      <c r="ER21" s="71"/>
      <c r="ES21" s="379">
        <f t="shared" si="19"/>
        <v>0</v>
      </c>
      <c r="EV21" s="104"/>
      <c r="EW21" s="15">
        <v>14</v>
      </c>
      <c r="EX21" s="622"/>
      <c r="EY21" s="726"/>
      <c r="EZ21" s="622"/>
      <c r="FA21" s="623"/>
      <c r="FB21" s="624"/>
      <c r="FC21" s="379">
        <f t="shared" si="20"/>
        <v>0</v>
      </c>
      <c r="FF21" s="104"/>
      <c r="FG21" s="15">
        <v>14</v>
      </c>
      <c r="FH21" s="622"/>
      <c r="FI21" s="726"/>
      <c r="FJ21" s="622"/>
      <c r="FK21" s="623"/>
      <c r="FL21" s="624"/>
      <c r="FM21" s="236">
        <f t="shared" si="21"/>
        <v>0</v>
      </c>
      <c r="FP21" s="104"/>
      <c r="FQ21" s="15">
        <v>14</v>
      </c>
      <c r="FR21" s="622"/>
      <c r="FS21" s="237"/>
      <c r="FT21" s="92"/>
      <c r="FU21" s="70"/>
      <c r="FV21" s="71"/>
      <c r="FW21" s="379">
        <f t="shared" si="22"/>
        <v>0</v>
      </c>
      <c r="FX21" s="71"/>
      <c r="FZ21" s="104"/>
      <c r="GA21" s="15">
        <v>14</v>
      </c>
      <c r="GB21" s="344"/>
      <c r="GC21" s="237"/>
      <c r="GD21" s="344"/>
      <c r="GE21" s="95"/>
      <c r="GF21" s="71"/>
      <c r="GG21" s="379">
        <f t="shared" si="23"/>
        <v>0</v>
      </c>
      <c r="GJ21" s="104"/>
      <c r="GK21" s="15">
        <v>14</v>
      </c>
      <c r="GL21" s="92"/>
      <c r="GM21" s="237"/>
      <c r="GN21" s="92"/>
      <c r="GO21" s="95"/>
      <c r="GP21" s="71"/>
      <c r="GQ21" s="379">
        <f t="shared" si="24"/>
        <v>0</v>
      </c>
      <c r="GT21" s="104"/>
      <c r="GU21" s="15">
        <v>14</v>
      </c>
      <c r="GV21" s="92"/>
      <c r="GW21" s="237"/>
      <c r="GX21" s="92"/>
      <c r="GY21" s="783"/>
      <c r="GZ21" s="71"/>
      <c r="HA21" s="236">
        <f t="shared" si="25"/>
        <v>0</v>
      </c>
      <c r="HD21" s="104"/>
      <c r="HE21" s="15">
        <v>14</v>
      </c>
      <c r="HF21" s="92"/>
      <c r="HG21" s="237"/>
      <c r="HH21" s="92"/>
      <c r="HI21" s="285"/>
      <c r="HJ21" s="71"/>
      <c r="HK21" s="236">
        <f t="shared" si="26"/>
        <v>0</v>
      </c>
      <c r="HN21" s="94"/>
      <c r="HO21" s="15">
        <v>14</v>
      </c>
      <c r="HP21" s="625"/>
      <c r="HQ21" s="732"/>
      <c r="HR21" s="625"/>
      <c r="HS21" s="623"/>
      <c r="HT21" s="624"/>
      <c r="HU21" s="379">
        <f t="shared" si="6"/>
        <v>0</v>
      </c>
      <c r="HX21" s="94"/>
      <c r="HY21" s="15">
        <v>14</v>
      </c>
      <c r="HZ21" s="69"/>
      <c r="IA21" s="245"/>
      <c r="IB21" s="69"/>
      <c r="IC21" s="70"/>
      <c r="ID21" s="71"/>
      <c r="IE21" s="379">
        <f t="shared" si="27"/>
        <v>0</v>
      </c>
      <c r="IH21" s="104"/>
      <c r="II21" s="15">
        <v>14</v>
      </c>
      <c r="IJ21" s="69"/>
      <c r="IK21" s="245"/>
      <c r="IL21" s="69"/>
      <c r="IM21" s="70"/>
      <c r="IN21" s="71"/>
      <c r="IO21" s="236">
        <f t="shared" si="28"/>
        <v>0</v>
      </c>
      <c r="IR21" s="104"/>
      <c r="IS21" s="15">
        <v>14</v>
      </c>
      <c r="IT21" s="69"/>
      <c r="IU21" s="245"/>
      <c r="IV21" s="69"/>
      <c r="IW21" s="70"/>
      <c r="IX21" s="71"/>
      <c r="IY21" s="236">
        <f t="shared" si="29"/>
        <v>0</v>
      </c>
      <c r="IZ21" s="92"/>
      <c r="JB21" s="104"/>
      <c r="JC21" s="15">
        <v>14</v>
      </c>
      <c r="JD21" s="92"/>
      <c r="JE21" s="245"/>
      <c r="JF21" s="92"/>
      <c r="JG21" s="70"/>
      <c r="JH21" s="71"/>
      <c r="JI21" s="379">
        <f t="shared" si="30"/>
        <v>0</v>
      </c>
      <c r="JL21" s="104"/>
      <c r="JM21" s="15">
        <v>14</v>
      </c>
      <c r="JN21" s="92"/>
      <c r="JO21" s="237"/>
      <c r="JP21" s="622"/>
      <c r="JQ21" s="70"/>
      <c r="JR21" s="71"/>
      <c r="JS21" s="379">
        <f t="shared" si="31"/>
        <v>0</v>
      </c>
      <c r="JV21" s="94"/>
      <c r="JW21" s="15">
        <v>14</v>
      </c>
      <c r="JX21" s="69"/>
      <c r="JY21" s="245"/>
      <c r="JZ21" s="69"/>
      <c r="KA21" s="70"/>
      <c r="KB21" s="71"/>
      <c r="KC21" s="379">
        <f t="shared" si="32"/>
        <v>0</v>
      </c>
      <c r="KF21" s="94"/>
      <c r="KG21" s="15">
        <v>14</v>
      </c>
      <c r="KH21" s="69"/>
      <c r="KI21" s="245"/>
      <c r="KJ21" s="69"/>
      <c r="KK21" s="70"/>
      <c r="KL21" s="71"/>
      <c r="KM21" s="379">
        <f t="shared" si="33"/>
        <v>0</v>
      </c>
      <c r="KP21" s="94"/>
      <c r="KQ21" s="15">
        <v>14</v>
      </c>
      <c r="KR21" s="69"/>
      <c r="KS21" s="245"/>
      <c r="KT21" s="69"/>
      <c r="KU21" s="623"/>
      <c r="KV21" s="624"/>
      <c r="KW21" s="379">
        <f t="shared" si="34"/>
        <v>0</v>
      </c>
      <c r="KZ21" s="104"/>
      <c r="LA21" s="15">
        <v>14</v>
      </c>
      <c r="LB21" s="92"/>
      <c r="LC21" s="237"/>
      <c r="LD21" s="92"/>
      <c r="LE21" s="95"/>
      <c r="LF21" s="71"/>
      <c r="LG21" s="379">
        <f t="shared" si="35"/>
        <v>0</v>
      </c>
      <c r="LJ21" s="104"/>
      <c r="LK21" s="15">
        <v>14</v>
      </c>
      <c r="LL21" s="92"/>
      <c r="LM21" s="237"/>
      <c r="LN21" s="92"/>
      <c r="LO21" s="95"/>
      <c r="LP21" s="71"/>
      <c r="LQ21" s="379">
        <f t="shared" si="36"/>
        <v>0</v>
      </c>
      <c r="LT21" s="104"/>
      <c r="LU21" s="15">
        <v>14</v>
      </c>
      <c r="LV21" s="92"/>
      <c r="LW21" s="237"/>
      <c r="LX21" s="92"/>
      <c r="LY21" s="95"/>
      <c r="LZ21" s="71"/>
      <c r="MA21" s="379">
        <f t="shared" si="37"/>
        <v>0</v>
      </c>
      <c r="MB21" s="379"/>
      <c r="MD21" s="104"/>
      <c r="ME21" s="15">
        <v>14</v>
      </c>
      <c r="MF21" s="289"/>
      <c r="MG21" s="237"/>
      <c r="MH21" s="289"/>
      <c r="MI21" s="95"/>
      <c r="MJ21" s="71"/>
      <c r="MK21" s="71">
        <f t="shared" si="38"/>
        <v>0</v>
      </c>
      <c r="MN21" s="104"/>
      <c r="MO21" s="15">
        <v>14</v>
      </c>
      <c r="MP21" s="92"/>
      <c r="MQ21" s="237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7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7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7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7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7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7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7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7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7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7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7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7"/>
      <c r="RS21" s="92"/>
      <c r="RT21" s="95"/>
      <c r="RU21" s="281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7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7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7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8"/>
      <c r="TQ21" s="165"/>
      <c r="TR21" s="284"/>
      <c r="TS21" s="283"/>
      <c r="TT21" s="283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>
        <f t="shared" ref="B22:H22" si="70">GI5</f>
        <v>0</v>
      </c>
      <c r="C22" s="75">
        <f t="shared" si="70"/>
        <v>0</v>
      </c>
      <c r="D22" s="100">
        <f t="shared" si="70"/>
        <v>0</v>
      </c>
      <c r="E22" s="132">
        <f t="shared" si="70"/>
        <v>0</v>
      </c>
      <c r="F22" s="86">
        <f t="shared" si="70"/>
        <v>0</v>
      </c>
      <c r="G22" s="73">
        <f t="shared" si="70"/>
        <v>0</v>
      </c>
      <c r="H22" s="48">
        <f t="shared" si="70"/>
        <v>0</v>
      </c>
      <c r="I22" s="103">
        <f>GP5</f>
        <v>0</v>
      </c>
      <c r="L22" s="104"/>
      <c r="M22" s="15">
        <v>15</v>
      </c>
      <c r="N22" s="92">
        <v>922.6</v>
      </c>
      <c r="O22" s="237"/>
      <c r="P22" s="92"/>
      <c r="Q22" s="95"/>
      <c r="R22" s="71"/>
      <c r="S22" s="71">
        <f t="shared" si="8"/>
        <v>0</v>
      </c>
      <c r="V22" s="94"/>
      <c r="W22" s="15">
        <v>15</v>
      </c>
      <c r="X22" s="625">
        <v>872.3</v>
      </c>
      <c r="Y22" s="732"/>
      <c r="Z22" s="625"/>
      <c r="AA22" s="623"/>
      <c r="AB22" s="624"/>
      <c r="AC22" s="379">
        <f t="shared" si="9"/>
        <v>0</v>
      </c>
      <c r="AF22" s="104"/>
      <c r="AG22" s="15">
        <v>15</v>
      </c>
      <c r="AH22" s="92">
        <v>890.9</v>
      </c>
      <c r="AI22" s="237"/>
      <c r="AJ22" s="92"/>
      <c r="AK22" s="95"/>
      <c r="AL22" s="71"/>
      <c r="AM22" s="379">
        <f t="shared" si="10"/>
        <v>0</v>
      </c>
      <c r="AP22" s="104"/>
      <c r="AQ22" s="15">
        <v>15</v>
      </c>
      <c r="AR22" s="92">
        <v>935.3</v>
      </c>
      <c r="AS22" s="237"/>
      <c r="AT22" s="92"/>
      <c r="AU22" s="95"/>
      <c r="AV22" s="71"/>
      <c r="AW22" s="379">
        <f t="shared" si="11"/>
        <v>0</v>
      </c>
      <c r="AZ22" s="104"/>
      <c r="BA22" s="15">
        <v>15</v>
      </c>
      <c r="BB22" s="92">
        <v>941.2</v>
      </c>
      <c r="BC22" s="237"/>
      <c r="BD22" s="92"/>
      <c r="BE22" s="95"/>
      <c r="BF22" s="71"/>
      <c r="BG22" s="379">
        <f t="shared" si="12"/>
        <v>0</v>
      </c>
      <c r="BJ22" s="104"/>
      <c r="BK22" s="15">
        <v>15</v>
      </c>
      <c r="BL22" s="92">
        <v>884.95</v>
      </c>
      <c r="BM22" s="237"/>
      <c r="BN22" s="92"/>
      <c r="BO22" s="95"/>
      <c r="BP22" s="71"/>
      <c r="BQ22" s="463">
        <f t="shared" si="13"/>
        <v>0</v>
      </c>
      <c r="BR22" s="379"/>
      <c r="BT22" s="104"/>
      <c r="BU22" s="15">
        <v>15</v>
      </c>
      <c r="BV22" s="92"/>
      <c r="BW22" s="282"/>
      <c r="BX22" s="92"/>
      <c r="BY22" s="547"/>
      <c r="BZ22" s="283"/>
      <c r="CA22" s="379">
        <f t="shared" si="5"/>
        <v>0</v>
      </c>
      <c r="CD22" s="208"/>
      <c r="CE22" s="15">
        <v>15</v>
      </c>
      <c r="CF22" s="92"/>
      <c r="CG22" s="282"/>
      <c r="CH22" s="92"/>
      <c r="CI22" s="284"/>
      <c r="CJ22" s="283"/>
      <c r="CK22" s="236">
        <f t="shared" si="14"/>
        <v>0</v>
      </c>
      <c r="CN22" s="397"/>
      <c r="CO22" s="15">
        <v>15</v>
      </c>
      <c r="CP22" s="625"/>
      <c r="CQ22" s="646"/>
      <c r="CR22" s="625"/>
      <c r="CS22" s="647"/>
      <c r="CT22" s="283"/>
      <c r="CU22" s="384">
        <f t="shared" si="58"/>
        <v>0</v>
      </c>
      <c r="CX22" s="104"/>
      <c r="CY22" s="15">
        <v>15</v>
      </c>
      <c r="CZ22" s="92"/>
      <c r="DA22" s="237"/>
      <c r="DB22" s="92"/>
      <c r="DC22" s="95"/>
      <c r="DD22" s="71"/>
      <c r="DE22" s="379">
        <f t="shared" si="15"/>
        <v>0</v>
      </c>
      <c r="DH22" s="104"/>
      <c r="DI22" s="15">
        <v>15</v>
      </c>
      <c r="DJ22" s="622"/>
      <c r="DK22" s="646"/>
      <c r="DL22" s="622"/>
      <c r="DM22" s="647"/>
      <c r="DN22" s="648"/>
      <c r="DO22" s="384">
        <f t="shared" si="16"/>
        <v>0</v>
      </c>
      <c r="DR22" s="104"/>
      <c r="DS22" s="15">
        <v>15</v>
      </c>
      <c r="DT22" s="622"/>
      <c r="DU22" s="646"/>
      <c r="DV22" s="622"/>
      <c r="DW22" s="647"/>
      <c r="DX22" s="648"/>
      <c r="DY22" s="379">
        <f t="shared" si="17"/>
        <v>0</v>
      </c>
      <c r="EB22" s="104"/>
      <c r="EC22" s="15">
        <v>15</v>
      </c>
      <c r="ED22" s="69"/>
      <c r="EE22" s="245"/>
      <c r="EF22" s="69"/>
      <c r="EG22" s="70"/>
      <c r="EH22" s="71"/>
      <c r="EI22" s="379">
        <f t="shared" si="18"/>
        <v>0</v>
      </c>
      <c r="EL22" s="104"/>
      <c r="EM22" s="15">
        <v>15</v>
      </c>
      <c r="EN22" s="69"/>
      <c r="EO22" s="245"/>
      <c r="EP22" s="69"/>
      <c r="EQ22" s="70"/>
      <c r="ER22" s="71"/>
      <c r="ES22" s="379">
        <f t="shared" si="19"/>
        <v>0</v>
      </c>
      <c r="EV22" s="104"/>
      <c r="EW22" s="15">
        <v>15</v>
      </c>
      <c r="EX22" s="622"/>
      <c r="EY22" s="726"/>
      <c r="EZ22" s="622"/>
      <c r="FA22" s="623"/>
      <c r="FB22" s="624"/>
      <c r="FC22" s="379">
        <f t="shared" si="20"/>
        <v>0</v>
      </c>
      <c r="FF22" s="104"/>
      <c r="FG22" s="15">
        <v>15</v>
      </c>
      <c r="FH22" s="622"/>
      <c r="FI22" s="726"/>
      <c r="FJ22" s="622"/>
      <c r="FK22" s="623"/>
      <c r="FL22" s="624"/>
      <c r="FM22" s="236">
        <f t="shared" si="21"/>
        <v>0</v>
      </c>
      <c r="FP22" s="104"/>
      <c r="FQ22" s="15">
        <v>15</v>
      </c>
      <c r="FR22" s="622"/>
      <c r="FS22" s="237"/>
      <c r="FT22" s="92"/>
      <c r="FU22" s="70"/>
      <c r="FV22" s="71"/>
      <c r="FW22" s="379">
        <f t="shared" si="22"/>
        <v>0</v>
      </c>
      <c r="FX22" s="71"/>
      <c r="FZ22" s="104"/>
      <c r="GA22" s="15">
        <v>15</v>
      </c>
      <c r="GB22" s="344"/>
      <c r="GC22" s="237"/>
      <c r="GD22" s="344"/>
      <c r="GE22" s="95"/>
      <c r="GF22" s="71"/>
      <c r="GG22" s="379">
        <f t="shared" si="23"/>
        <v>0</v>
      </c>
      <c r="GJ22" s="104"/>
      <c r="GK22" s="15">
        <v>15</v>
      </c>
      <c r="GL22" s="92"/>
      <c r="GM22" s="237"/>
      <c r="GN22" s="92"/>
      <c r="GO22" s="95"/>
      <c r="GP22" s="71"/>
      <c r="GQ22" s="379">
        <f t="shared" si="24"/>
        <v>0</v>
      </c>
      <c r="GT22" s="104"/>
      <c r="GU22" s="15">
        <v>15</v>
      </c>
      <c r="GV22" s="92"/>
      <c r="GW22" s="237"/>
      <c r="GX22" s="92"/>
      <c r="GY22" s="783"/>
      <c r="GZ22" s="71"/>
      <c r="HA22" s="236">
        <f t="shared" si="25"/>
        <v>0</v>
      </c>
      <c r="HD22" s="104"/>
      <c r="HE22" s="15">
        <v>15</v>
      </c>
      <c r="HF22" s="92"/>
      <c r="HG22" s="237"/>
      <c r="HH22" s="92"/>
      <c r="HI22" s="285"/>
      <c r="HJ22" s="71"/>
      <c r="HK22" s="236">
        <f t="shared" si="26"/>
        <v>0</v>
      </c>
      <c r="HN22" s="94"/>
      <c r="HO22" s="15">
        <v>15</v>
      </c>
      <c r="HP22" s="625"/>
      <c r="HQ22" s="732"/>
      <c r="HR22" s="625"/>
      <c r="HS22" s="623"/>
      <c r="HT22" s="624"/>
      <c r="HU22" s="379">
        <f t="shared" si="6"/>
        <v>0</v>
      </c>
      <c r="HX22" s="94"/>
      <c r="HY22" s="15">
        <v>15</v>
      </c>
      <c r="HZ22" s="69"/>
      <c r="IA22" s="245"/>
      <c r="IB22" s="69"/>
      <c r="IC22" s="70"/>
      <c r="ID22" s="71"/>
      <c r="IE22" s="379">
        <f t="shared" si="27"/>
        <v>0</v>
      </c>
      <c r="IH22" s="104"/>
      <c r="II22" s="15">
        <v>15</v>
      </c>
      <c r="IJ22" s="69"/>
      <c r="IK22" s="245"/>
      <c r="IL22" s="69"/>
      <c r="IM22" s="70"/>
      <c r="IN22" s="71"/>
      <c r="IO22" s="236">
        <f t="shared" si="28"/>
        <v>0</v>
      </c>
      <c r="IR22" s="104"/>
      <c r="IS22" s="15">
        <v>15</v>
      </c>
      <c r="IT22" s="69"/>
      <c r="IU22" s="245"/>
      <c r="IV22" s="69"/>
      <c r="IW22" s="70"/>
      <c r="IX22" s="71"/>
      <c r="IY22" s="236">
        <f t="shared" si="29"/>
        <v>0</v>
      </c>
      <c r="IZ22" s="92"/>
      <c r="JB22" s="104"/>
      <c r="JC22" s="15">
        <v>15</v>
      </c>
      <c r="JD22" s="92"/>
      <c r="JE22" s="245"/>
      <c r="JF22" s="92"/>
      <c r="JG22" s="70"/>
      <c r="JH22" s="71"/>
      <c r="JI22" s="379">
        <f t="shared" si="30"/>
        <v>0</v>
      </c>
      <c r="JL22" s="104"/>
      <c r="JM22" s="15">
        <v>15</v>
      </c>
      <c r="JN22" s="92"/>
      <c r="JO22" s="237"/>
      <c r="JP22" s="622"/>
      <c r="JQ22" s="70"/>
      <c r="JR22" s="71"/>
      <c r="JS22" s="379">
        <f t="shared" si="31"/>
        <v>0</v>
      </c>
      <c r="JV22" s="94"/>
      <c r="JW22" s="15">
        <v>15</v>
      </c>
      <c r="JX22" s="69"/>
      <c r="JY22" s="245"/>
      <c r="JZ22" s="69"/>
      <c r="KA22" s="70"/>
      <c r="KB22" s="71"/>
      <c r="KC22" s="379">
        <f t="shared" si="32"/>
        <v>0</v>
      </c>
      <c r="KF22" s="94"/>
      <c r="KG22" s="15">
        <v>15</v>
      </c>
      <c r="KH22" s="69"/>
      <c r="KI22" s="245"/>
      <c r="KJ22" s="69"/>
      <c r="KK22" s="70"/>
      <c r="KL22" s="71"/>
      <c r="KM22" s="379">
        <f t="shared" si="33"/>
        <v>0</v>
      </c>
      <c r="KP22" s="94"/>
      <c r="KQ22" s="15">
        <v>15</v>
      </c>
      <c r="KR22" s="69"/>
      <c r="KS22" s="245"/>
      <c r="KT22" s="69"/>
      <c r="KU22" s="623"/>
      <c r="KV22" s="624"/>
      <c r="KW22" s="379">
        <f t="shared" si="34"/>
        <v>0</v>
      </c>
      <c r="KZ22" s="104"/>
      <c r="LA22" s="15">
        <v>15</v>
      </c>
      <c r="LB22" s="92"/>
      <c r="LC22" s="237"/>
      <c r="LD22" s="92"/>
      <c r="LE22" s="95"/>
      <c r="LF22" s="71"/>
      <c r="LG22" s="379">
        <f t="shared" si="35"/>
        <v>0</v>
      </c>
      <c r="LJ22" s="104"/>
      <c r="LK22" s="15">
        <v>15</v>
      </c>
      <c r="LL22" s="92"/>
      <c r="LM22" s="237"/>
      <c r="LN22" s="92"/>
      <c r="LO22" s="95"/>
      <c r="LP22" s="71"/>
      <c r="LQ22" s="379">
        <f t="shared" si="36"/>
        <v>0</v>
      </c>
      <c r="LT22" s="104"/>
      <c r="LU22" s="15">
        <v>15</v>
      </c>
      <c r="LV22" s="92"/>
      <c r="LW22" s="237"/>
      <c r="LX22" s="92"/>
      <c r="LY22" s="95"/>
      <c r="LZ22" s="71"/>
      <c r="MA22" s="379">
        <f t="shared" si="37"/>
        <v>0</v>
      </c>
      <c r="MB22" s="379"/>
      <c r="MD22" s="104"/>
      <c r="ME22" s="15">
        <v>15</v>
      </c>
      <c r="MF22" s="289"/>
      <c r="MG22" s="237"/>
      <c r="MH22" s="289"/>
      <c r="MI22" s="95"/>
      <c r="MJ22" s="71"/>
      <c r="MK22" s="71">
        <f t="shared" si="38"/>
        <v>0</v>
      </c>
      <c r="MN22" s="104"/>
      <c r="MO22" s="15">
        <v>15</v>
      </c>
      <c r="MP22" s="92"/>
      <c r="MQ22" s="237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7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7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7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7"/>
      <c r="OF22" s="622"/>
      <c r="OG22" s="783"/>
      <c r="OH22" s="71"/>
      <c r="OI22" s="71">
        <f t="shared" si="43"/>
        <v>0</v>
      </c>
      <c r="OL22" s="104"/>
      <c r="OM22" s="15">
        <v>15</v>
      </c>
      <c r="ON22" s="92"/>
      <c r="OO22" s="237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7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7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7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7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7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7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7"/>
      <c r="RS22" s="92"/>
      <c r="RT22" s="95"/>
      <c r="RU22" s="281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7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7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7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8"/>
      <c r="TQ22" s="165"/>
      <c r="TR22" s="284"/>
      <c r="TS22" s="283"/>
      <c r="TT22" s="283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>
        <f t="shared" ref="B23:H23" si="71">GS5</f>
        <v>0</v>
      </c>
      <c r="C23" s="75">
        <f>GT5</f>
        <v>0</v>
      </c>
      <c r="D23" s="100">
        <f>GU5</f>
        <v>0</v>
      </c>
      <c r="E23" s="132">
        <f t="shared" si="71"/>
        <v>0</v>
      </c>
      <c r="F23" s="86">
        <f t="shared" si="71"/>
        <v>0</v>
      </c>
      <c r="G23" s="73">
        <f t="shared" si="71"/>
        <v>0</v>
      </c>
      <c r="H23" s="48">
        <f t="shared" si="71"/>
        <v>0</v>
      </c>
      <c r="I23" s="103">
        <f>F23-H23</f>
        <v>0</v>
      </c>
      <c r="L23" s="104"/>
      <c r="M23" s="15">
        <v>16</v>
      </c>
      <c r="N23" s="92">
        <v>906.3</v>
      </c>
      <c r="O23" s="237"/>
      <c r="P23" s="92"/>
      <c r="Q23" s="95"/>
      <c r="R23" s="71"/>
      <c r="S23" s="71">
        <f t="shared" si="8"/>
        <v>0</v>
      </c>
      <c r="V23" s="94"/>
      <c r="W23" s="15">
        <v>16</v>
      </c>
      <c r="X23" s="625">
        <v>898.6</v>
      </c>
      <c r="Y23" s="732"/>
      <c r="Z23" s="625"/>
      <c r="AA23" s="623"/>
      <c r="AB23" s="624"/>
      <c r="AC23" s="379">
        <f t="shared" si="9"/>
        <v>0</v>
      </c>
      <c r="AF23" s="104"/>
      <c r="AG23" s="15">
        <v>16</v>
      </c>
      <c r="AH23" s="92">
        <v>920.8</v>
      </c>
      <c r="AI23" s="237"/>
      <c r="AJ23" s="92"/>
      <c r="AK23" s="95"/>
      <c r="AL23" s="71"/>
      <c r="AM23" s="379">
        <f t="shared" si="10"/>
        <v>0</v>
      </c>
      <c r="AP23" s="104"/>
      <c r="AQ23" s="15">
        <v>16</v>
      </c>
      <c r="AR23" s="92">
        <v>928</v>
      </c>
      <c r="AS23" s="237"/>
      <c r="AT23" s="92"/>
      <c r="AU23" s="95"/>
      <c r="AV23" s="71"/>
      <c r="AW23" s="379">
        <f t="shared" si="11"/>
        <v>0</v>
      </c>
      <c r="AZ23" s="104"/>
      <c r="BA23" s="15">
        <v>16</v>
      </c>
      <c r="BB23" s="92">
        <v>889.04</v>
      </c>
      <c r="BC23" s="237"/>
      <c r="BD23" s="92"/>
      <c r="BE23" s="95"/>
      <c r="BF23" s="71"/>
      <c r="BG23" s="379">
        <f t="shared" si="12"/>
        <v>0</v>
      </c>
      <c r="BJ23" s="104"/>
      <c r="BK23" s="15">
        <v>16</v>
      </c>
      <c r="BL23" s="92">
        <v>858.19</v>
      </c>
      <c r="BM23" s="237"/>
      <c r="BN23" s="92"/>
      <c r="BO23" s="95"/>
      <c r="BP23" s="71"/>
      <c r="BQ23" s="463">
        <f t="shared" si="13"/>
        <v>0</v>
      </c>
      <c r="BR23" s="379"/>
      <c r="BT23" s="104"/>
      <c r="BU23" s="15">
        <v>16</v>
      </c>
      <c r="BV23" s="92"/>
      <c r="BW23" s="282"/>
      <c r="BX23" s="92"/>
      <c r="BY23" s="547"/>
      <c r="BZ23" s="283"/>
      <c r="CA23" s="379">
        <f t="shared" si="5"/>
        <v>0</v>
      </c>
      <c r="CD23" s="208"/>
      <c r="CE23" s="15">
        <v>16</v>
      </c>
      <c r="CF23" s="92"/>
      <c r="CG23" s="282"/>
      <c r="CH23" s="92"/>
      <c r="CI23" s="284"/>
      <c r="CJ23" s="283"/>
      <c r="CK23" s="236">
        <f t="shared" si="14"/>
        <v>0</v>
      </c>
      <c r="CN23" s="397"/>
      <c r="CO23" s="15">
        <v>16</v>
      </c>
      <c r="CP23" s="622"/>
      <c r="CQ23" s="646"/>
      <c r="CR23" s="622"/>
      <c r="CS23" s="647"/>
      <c r="CT23" s="283"/>
      <c r="CU23" s="384">
        <f t="shared" si="58"/>
        <v>0</v>
      </c>
      <c r="CX23" s="104"/>
      <c r="CY23" s="15">
        <v>16</v>
      </c>
      <c r="CZ23" s="92"/>
      <c r="DA23" s="237"/>
      <c r="DB23" s="92"/>
      <c r="DC23" s="95"/>
      <c r="DD23" s="71"/>
      <c r="DE23" s="379">
        <f t="shared" si="15"/>
        <v>0</v>
      </c>
      <c r="DH23" s="104"/>
      <c r="DI23" s="15">
        <v>16</v>
      </c>
      <c r="DJ23" s="622"/>
      <c r="DK23" s="646"/>
      <c r="DL23" s="622"/>
      <c r="DM23" s="647"/>
      <c r="DN23" s="648"/>
      <c r="DO23" s="384">
        <f t="shared" si="16"/>
        <v>0</v>
      </c>
      <c r="DR23" s="104"/>
      <c r="DS23" s="15">
        <v>16</v>
      </c>
      <c r="DT23" s="622"/>
      <c r="DU23" s="646"/>
      <c r="DV23" s="622"/>
      <c r="DW23" s="647"/>
      <c r="DX23" s="648"/>
      <c r="DY23" s="379">
        <f t="shared" si="17"/>
        <v>0</v>
      </c>
      <c r="EB23" s="104"/>
      <c r="EC23" s="15">
        <v>16</v>
      </c>
      <c r="ED23" s="69"/>
      <c r="EE23" s="245"/>
      <c r="EF23" s="69"/>
      <c r="EG23" s="70"/>
      <c r="EH23" s="71"/>
      <c r="EI23" s="379">
        <f t="shared" si="18"/>
        <v>0</v>
      </c>
      <c r="EL23" s="104"/>
      <c r="EM23" s="15">
        <v>16</v>
      </c>
      <c r="EN23" s="69"/>
      <c r="EO23" s="245"/>
      <c r="EP23" s="69"/>
      <c r="EQ23" s="70"/>
      <c r="ER23" s="71"/>
      <c r="ES23" s="379">
        <f t="shared" si="19"/>
        <v>0</v>
      </c>
      <c r="EV23" s="104"/>
      <c r="EW23" s="15">
        <v>16</v>
      </c>
      <c r="EX23" s="622"/>
      <c r="EY23" s="726"/>
      <c r="EZ23" s="622"/>
      <c r="FA23" s="623"/>
      <c r="FB23" s="624"/>
      <c r="FC23" s="379">
        <f t="shared" si="20"/>
        <v>0</v>
      </c>
      <c r="FF23" s="104"/>
      <c r="FG23" s="15">
        <v>16</v>
      </c>
      <c r="FH23" s="622"/>
      <c r="FI23" s="726"/>
      <c r="FJ23" s="622"/>
      <c r="FK23" s="623"/>
      <c r="FL23" s="624"/>
      <c r="FM23" s="236">
        <f t="shared" si="21"/>
        <v>0</v>
      </c>
      <c r="FP23" s="104"/>
      <c r="FQ23" s="15">
        <v>16</v>
      </c>
      <c r="FR23" s="622"/>
      <c r="FS23" s="237"/>
      <c r="FT23" s="92"/>
      <c r="FU23" s="70"/>
      <c r="FV23" s="71"/>
      <c r="FW23" s="379">
        <f t="shared" si="22"/>
        <v>0</v>
      </c>
      <c r="FX23" s="71"/>
      <c r="FZ23" s="104"/>
      <c r="GA23" s="15">
        <v>16</v>
      </c>
      <c r="GB23" s="344"/>
      <c r="GC23" s="237"/>
      <c r="GD23" s="344"/>
      <c r="GE23" s="95"/>
      <c r="GF23" s="71"/>
      <c r="GG23" s="379">
        <f t="shared" si="23"/>
        <v>0</v>
      </c>
      <c r="GJ23" s="104"/>
      <c r="GK23" s="15">
        <v>16</v>
      </c>
      <c r="GL23" s="92"/>
      <c r="GM23" s="237"/>
      <c r="GN23" s="92"/>
      <c r="GO23" s="95"/>
      <c r="GP23" s="71"/>
      <c r="GQ23" s="379">
        <f t="shared" si="24"/>
        <v>0</v>
      </c>
      <c r="GT23" s="104"/>
      <c r="GU23" s="15">
        <v>16</v>
      </c>
      <c r="GV23" s="92"/>
      <c r="GW23" s="237"/>
      <c r="GX23" s="92"/>
      <c r="GY23" s="783"/>
      <c r="GZ23" s="71"/>
      <c r="HA23" s="236">
        <f t="shared" si="25"/>
        <v>0</v>
      </c>
      <c r="HD23" s="104"/>
      <c r="HE23" s="15">
        <v>16</v>
      </c>
      <c r="HF23" s="92"/>
      <c r="HG23" s="237"/>
      <c r="HH23" s="92"/>
      <c r="HI23" s="285"/>
      <c r="HJ23" s="71"/>
      <c r="HK23" s="236">
        <f t="shared" si="26"/>
        <v>0</v>
      </c>
      <c r="HN23" s="94"/>
      <c r="HO23" s="15">
        <v>16</v>
      </c>
      <c r="HP23" s="625"/>
      <c r="HQ23" s="732"/>
      <c r="HR23" s="625"/>
      <c r="HS23" s="623"/>
      <c r="HT23" s="624"/>
      <c r="HU23" s="379">
        <f t="shared" si="6"/>
        <v>0</v>
      </c>
      <c r="HX23" s="94"/>
      <c r="HY23" s="15">
        <v>16</v>
      </c>
      <c r="HZ23" s="69"/>
      <c r="IA23" s="245"/>
      <c r="IB23" s="69"/>
      <c r="IC23" s="70"/>
      <c r="ID23" s="71"/>
      <c r="IE23" s="379">
        <f t="shared" si="27"/>
        <v>0</v>
      </c>
      <c r="IH23" s="104"/>
      <c r="II23" s="15">
        <v>16</v>
      </c>
      <c r="IJ23" s="69"/>
      <c r="IK23" s="245"/>
      <c r="IL23" s="69"/>
      <c r="IM23" s="70"/>
      <c r="IN23" s="71"/>
      <c r="IO23" s="236">
        <f t="shared" si="28"/>
        <v>0</v>
      </c>
      <c r="IR23" s="104"/>
      <c r="IS23" s="15">
        <v>16</v>
      </c>
      <c r="IT23" s="69"/>
      <c r="IU23" s="245"/>
      <c r="IV23" s="69"/>
      <c r="IW23" s="70"/>
      <c r="IX23" s="71"/>
      <c r="IY23" s="236">
        <f t="shared" si="29"/>
        <v>0</v>
      </c>
      <c r="IZ23" s="103"/>
      <c r="JA23" s="69"/>
      <c r="JB23" s="104"/>
      <c r="JC23" s="15">
        <v>16</v>
      </c>
      <c r="JD23" s="92"/>
      <c r="JE23" s="245"/>
      <c r="JF23" s="92"/>
      <c r="JG23" s="70"/>
      <c r="JH23" s="71"/>
      <c r="JI23" s="379">
        <f t="shared" si="30"/>
        <v>0</v>
      </c>
      <c r="JL23" s="104"/>
      <c r="JM23" s="15">
        <v>16</v>
      </c>
      <c r="JN23" s="92"/>
      <c r="JO23" s="237"/>
      <c r="JP23" s="622"/>
      <c r="JQ23" s="70"/>
      <c r="JR23" s="71"/>
      <c r="JS23" s="379">
        <f t="shared" si="31"/>
        <v>0</v>
      </c>
      <c r="JV23" s="94"/>
      <c r="JW23" s="15">
        <v>16</v>
      </c>
      <c r="JX23" s="69"/>
      <c r="JY23" s="245"/>
      <c r="JZ23" s="69"/>
      <c r="KA23" s="70"/>
      <c r="KB23" s="71"/>
      <c r="KC23" s="379">
        <f t="shared" si="32"/>
        <v>0</v>
      </c>
      <c r="KF23" s="94"/>
      <c r="KG23" s="15">
        <v>16</v>
      </c>
      <c r="KH23" s="69"/>
      <c r="KI23" s="245"/>
      <c r="KJ23" s="69"/>
      <c r="KK23" s="70"/>
      <c r="KL23" s="71"/>
      <c r="KM23" s="379">
        <f t="shared" si="33"/>
        <v>0</v>
      </c>
      <c r="KP23" s="94"/>
      <c r="KQ23" s="15">
        <v>16</v>
      </c>
      <c r="KR23" s="69"/>
      <c r="KS23" s="245"/>
      <c r="KT23" s="69"/>
      <c r="KU23" s="623"/>
      <c r="KV23" s="624"/>
      <c r="KW23" s="379">
        <f t="shared" si="34"/>
        <v>0</v>
      </c>
      <c r="KZ23" s="104"/>
      <c r="LA23" s="15">
        <v>16</v>
      </c>
      <c r="LB23" s="92"/>
      <c r="LC23" s="237"/>
      <c r="LD23" s="92"/>
      <c r="LE23" s="95"/>
      <c r="LF23" s="71"/>
      <c r="LG23" s="379">
        <f t="shared" si="35"/>
        <v>0</v>
      </c>
      <c r="LJ23" s="104"/>
      <c r="LK23" s="15">
        <v>16</v>
      </c>
      <c r="LL23" s="92"/>
      <c r="LM23" s="237"/>
      <c r="LN23" s="92"/>
      <c r="LO23" s="95"/>
      <c r="LP23" s="71"/>
      <c r="LQ23" s="379">
        <f t="shared" si="36"/>
        <v>0</v>
      </c>
      <c r="LT23" s="104"/>
      <c r="LU23" s="15">
        <v>16</v>
      </c>
      <c r="LV23" s="92"/>
      <c r="LW23" s="237"/>
      <c r="LX23" s="92"/>
      <c r="LY23" s="95"/>
      <c r="LZ23" s="71"/>
      <c r="MA23" s="379">
        <f t="shared" si="37"/>
        <v>0</v>
      </c>
      <c r="MB23" s="379"/>
      <c r="MD23" s="104"/>
      <c r="ME23" s="15">
        <v>16</v>
      </c>
      <c r="MF23" s="289"/>
      <c r="MG23" s="237"/>
      <c r="MH23" s="289"/>
      <c r="MI23" s="95"/>
      <c r="MJ23" s="71"/>
      <c r="MK23" s="71">
        <f t="shared" si="38"/>
        <v>0</v>
      </c>
      <c r="MN23" s="104"/>
      <c r="MO23" s="15">
        <v>16</v>
      </c>
      <c r="MP23" s="92"/>
      <c r="MQ23" s="237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7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7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7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7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7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7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7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7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7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7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7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7"/>
      <c r="RS23" s="92"/>
      <c r="RT23" s="95"/>
      <c r="RU23" s="281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7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7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7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8"/>
      <c r="TQ23" s="165"/>
      <c r="TR23" s="284"/>
      <c r="TS23" s="283"/>
      <c r="TT23" s="283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>
        <f t="shared" ref="B24:I24" si="72">HC5</f>
        <v>0</v>
      </c>
      <c r="C24" s="75">
        <f t="shared" si="72"/>
        <v>0</v>
      </c>
      <c r="D24" s="100">
        <f t="shared" si="72"/>
        <v>0</v>
      </c>
      <c r="E24" s="132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3">
        <f t="shared" si="72"/>
        <v>0</v>
      </c>
      <c r="K24" s="75" t="s">
        <v>41</v>
      </c>
      <c r="L24" s="104"/>
      <c r="M24" s="15">
        <v>17</v>
      </c>
      <c r="N24" s="92">
        <v>893.6</v>
      </c>
      <c r="O24" s="237"/>
      <c r="P24" s="92"/>
      <c r="Q24" s="95"/>
      <c r="R24" s="71"/>
      <c r="S24" s="71">
        <f t="shared" si="8"/>
        <v>0</v>
      </c>
      <c r="V24" s="94"/>
      <c r="W24" s="15">
        <v>17</v>
      </c>
      <c r="X24" s="625">
        <v>925.3</v>
      </c>
      <c r="Y24" s="732"/>
      <c r="Z24" s="625"/>
      <c r="AA24" s="623"/>
      <c r="AB24" s="624"/>
      <c r="AC24" s="379">
        <f t="shared" si="9"/>
        <v>0</v>
      </c>
      <c r="AF24" s="104"/>
      <c r="AG24" s="15">
        <v>17</v>
      </c>
      <c r="AH24" s="92">
        <v>934.8</v>
      </c>
      <c r="AI24" s="237"/>
      <c r="AJ24" s="92"/>
      <c r="AK24" s="95"/>
      <c r="AL24" s="71"/>
      <c r="AM24" s="379">
        <f t="shared" si="10"/>
        <v>0</v>
      </c>
      <c r="AP24" s="104"/>
      <c r="AQ24" s="15">
        <v>17</v>
      </c>
      <c r="AR24" s="92">
        <v>877.2</v>
      </c>
      <c r="AS24" s="237"/>
      <c r="AT24" s="92"/>
      <c r="AU24" s="95"/>
      <c r="AV24" s="71"/>
      <c r="AW24" s="379">
        <f t="shared" si="11"/>
        <v>0</v>
      </c>
      <c r="AZ24" s="104"/>
      <c r="BA24" s="15">
        <v>17</v>
      </c>
      <c r="BB24" s="92">
        <v>955.71</v>
      </c>
      <c r="BC24" s="237"/>
      <c r="BD24" s="92"/>
      <c r="BE24" s="95"/>
      <c r="BF24" s="71"/>
      <c r="BG24" s="379">
        <f t="shared" si="12"/>
        <v>0</v>
      </c>
      <c r="BJ24" s="104"/>
      <c r="BK24" s="15">
        <v>17</v>
      </c>
      <c r="BL24" s="92">
        <v>959.8</v>
      </c>
      <c r="BM24" s="237"/>
      <c r="BN24" s="92"/>
      <c r="BO24" s="95"/>
      <c r="BP24" s="71"/>
      <c r="BQ24" s="463">
        <f t="shared" si="13"/>
        <v>0</v>
      </c>
      <c r="BR24" s="379"/>
      <c r="BT24" s="104"/>
      <c r="BU24" s="15">
        <v>17</v>
      </c>
      <c r="BV24" s="92"/>
      <c r="BW24" s="282"/>
      <c r="BX24" s="92"/>
      <c r="BY24" s="547"/>
      <c r="BZ24" s="283"/>
      <c r="CA24" s="379">
        <f t="shared" si="5"/>
        <v>0</v>
      </c>
      <c r="CD24" s="208"/>
      <c r="CE24" s="15">
        <v>17</v>
      </c>
      <c r="CF24" s="92"/>
      <c r="CG24" s="282"/>
      <c r="CH24" s="92"/>
      <c r="CI24" s="284"/>
      <c r="CJ24" s="283"/>
      <c r="CK24" s="236">
        <f t="shared" si="14"/>
        <v>0</v>
      </c>
      <c r="CN24" s="397"/>
      <c r="CO24" s="15">
        <v>17</v>
      </c>
      <c r="CP24" s="622"/>
      <c r="CQ24" s="646"/>
      <c r="CR24" s="622"/>
      <c r="CS24" s="647"/>
      <c r="CT24" s="283"/>
      <c r="CU24" s="384">
        <f t="shared" si="58"/>
        <v>0</v>
      </c>
      <c r="CX24" s="104"/>
      <c r="CY24" s="15">
        <v>17</v>
      </c>
      <c r="CZ24" s="92"/>
      <c r="DA24" s="237"/>
      <c r="DB24" s="92"/>
      <c r="DC24" s="95"/>
      <c r="DD24" s="71"/>
      <c r="DE24" s="379">
        <f t="shared" si="15"/>
        <v>0</v>
      </c>
      <c r="DH24" s="104"/>
      <c r="DI24" s="15">
        <v>17</v>
      </c>
      <c r="DJ24" s="622"/>
      <c r="DK24" s="646"/>
      <c r="DL24" s="622"/>
      <c r="DM24" s="647"/>
      <c r="DN24" s="648"/>
      <c r="DO24" s="384">
        <f t="shared" si="16"/>
        <v>0</v>
      </c>
      <c r="DR24" s="104"/>
      <c r="DS24" s="15">
        <v>17</v>
      </c>
      <c r="DT24" s="622"/>
      <c r="DU24" s="646"/>
      <c r="DV24" s="622"/>
      <c r="DW24" s="647"/>
      <c r="DX24" s="648"/>
      <c r="DY24" s="379">
        <f t="shared" si="17"/>
        <v>0</v>
      </c>
      <c r="EB24" s="104"/>
      <c r="EC24" s="15">
        <v>17</v>
      </c>
      <c r="ED24" s="69"/>
      <c r="EE24" s="245"/>
      <c r="EF24" s="69"/>
      <c r="EG24" s="70"/>
      <c r="EH24" s="71"/>
      <c r="EI24" s="379">
        <f t="shared" si="18"/>
        <v>0</v>
      </c>
      <c r="EL24" s="104"/>
      <c r="EM24" s="15">
        <v>17</v>
      </c>
      <c r="EN24" s="69"/>
      <c r="EO24" s="245"/>
      <c r="EP24" s="69"/>
      <c r="EQ24" s="70"/>
      <c r="ER24" s="71"/>
      <c r="ES24" s="379">
        <f t="shared" si="19"/>
        <v>0</v>
      </c>
      <c r="EV24" s="104"/>
      <c r="EW24" s="15">
        <v>17</v>
      </c>
      <c r="EX24" s="622"/>
      <c r="EY24" s="726"/>
      <c r="EZ24" s="622"/>
      <c r="FA24" s="623"/>
      <c r="FB24" s="624"/>
      <c r="FC24" s="379">
        <f t="shared" si="20"/>
        <v>0</v>
      </c>
      <c r="FF24" s="104"/>
      <c r="FG24" s="15">
        <v>17</v>
      </c>
      <c r="FH24" s="622"/>
      <c r="FI24" s="726"/>
      <c r="FJ24" s="622"/>
      <c r="FK24" s="623"/>
      <c r="FL24" s="624"/>
      <c r="FM24" s="236">
        <f t="shared" si="21"/>
        <v>0</v>
      </c>
      <c r="FP24" s="104"/>
      <c r="FQ24" s="15">
        <v>17</v>
      </c>
      <c r="FR24" s="622"/>
      <c r="FS24" s="237"/>
      <c r="FT24" s="92"/>
      <c r="FU24" s="70"/>
      <c r="FV24" s="71"/>
      <c r="FW24" s="379">
        <f t="shared" si="22"/>
        <v>0</v>
      </c>
      <c r="FX24" s="71"/>
      <c r="FZ24" s="104"/>
      <c r="GA24" s="15">
        <v>17</v>
      </c>
      <c r="GB24" s="344"/>
      <c r="GC24" s="237"/>
      <c r="GD24" s="344"/>
      <c r="GE24" s="95"/>
      <c r="GF24" s="71"/>
      <c r="GG24" s="379">
        <f t="shared" si="23"/>
        <v>0</v>
      </c>
      <c r="GJ24" s="104"/>
      <c r="GK24" s="15">
        <v>17</v>
      </c>
      <c r="GL24" s="92"/>
      <c r="GM24" s="237"/>
      <c r="GN24" s="92"/>
      <c r="GO24" s="95"/>
      <c r="GP24" s="71"/>
      <c r="GQ24" s="379">
        <f t="shared" si="24"/>
        <v>0</v>
      </c>
      <c r="GT24" s="104"/>
      <c r="GU24" s="15">
        <v>17</v>
      </c>
      <c r="GV24" s="92"/>
      <c r="GW24" s="237"/>
      <c r="GX24" s="92"/>
      <c r="GY24" s="783"/>
      <c r="GZ24" s="71"/>
      <c r="HA24" s="236">
        <f t="shared" si="25"/>
        <v>0</v>
      </c>
      <c r="HD24" s="104"/>
      <c r="HE24" s="15">
        <v>17</v>
      </c>
      <c r="HF24" s="92"/>
      <c r="HG24" s="237"/>
      <c r="HH24" s="92"/>
      <c r="HI24" s="285"/>
      <c r="HJ24" s="71"/>
      <c r="HK24" s="236">
        <f t="shared" si="26"/>
        <v>0</v>
      </c>
      <c r="HN24" s="104"/>
      <c r="HO24" s="15">
        <v>17</v>
      </c>
      <c r="HP24" s="625"/>
      <c r="HQ24" s="732"/>
      <c r="HR24" s="625"/>
      <c r="HS24" s="623"/>
      <c r="HT24" s="624"/>
      <c r="HU24" s="379">
        <f t="shared" si="6"/>
        <v>0</v>
      </c>
      <c r="HX24" s="104"/>
      <c r="HY24" s="15">
        <v>17</v>
      </c>
      <c r="HZ24" s="69"/>
      <c r="IA24" s="245"/>
      <c r="IB24" s="69"/>
      <c r="IC24" s="70"/>
      <c r="ID24" s="71"/>
      <c r="IE24" s="379">
        <f t="shared" si="27"/>
        <v>0</v>
      </c>
      <c r="IH24" s="104"/>
      <c r="II24" s="15">
        <v>17</v>
      </c>
      <c r="IJ24" s="69"/>
      <c r="IK24" s="245"/>
      <c r="IL24" s="69"/>
      <c r="IM24" s="70"/>
      <c r="IN24" s="71"/>
      <c r="IO24" s="236">
        <f t="shared" si="28"/>
        <v>0</v>
      </c>
      <c r="IR24" s="104"/>
      <c r="IS24" s="15">
        <v>17</v>
      </c>
      <c r="IT24" s="69"/>
      <c r="IU24" s="245"/>
      <c r="IV24" s="69"/>
      <c r="IW24" s="70"/>
      <c r="IX24" s="71"/>
      <c r="IY24" s="236">
        <f t="shared" si="29"/>
        <v>0</v>
      </c>
      <c r="JA24" s="69"/>
      <c r="JB24" s="104"/>
      <c r="JC24" s="15">
        <v>17</v>
      </c>
      <c r="JD24" s="92"/>
      <c r="JE24" s="245"/>
      <c r="JF24" s="92"/>
      <c r="JG24" s="70"/>
      <c r="JH24" s="71"/>
      <c r="JI24" s="236">
        <f t="shared" si="30"/>
        <v>0</v>
      </c>
      <c r="JL24" s="104"/>
      <c r="JM24" s="15">
        <v>17</v>
      </c>
      <c r="JN24" s="92"/>
      <c r="JO24" s="237"/>
      <c r="JP24" s="622"/>
      <c r="JQ24" s="70"/>
      <c r="JR24" s="71"/>
      <c r="JS24" s="379">
        <f t="shared" si="31"/>
        <v>0</v>
      </c>
      <c r="JV24" s="94"/>
      <c r="JW24" s="15">
        <v>17</v>
      </c>
      <c r="JX24" s="69"/>
      <c r="JY24" s="245"/>
      <c r="JZ24" s="69"/>
      <c r="KA24" s="70"/>
      <c r="KB24" s="71"/>
      <c r="KC24" s="379">
        <f t="shared" si="32"/>
        <v>0</v>
      </c>
      <c r="KF24" s="94"/>
      <c r="KG24" s="15">
        <v>17</v>
      </c>
      <c r="KH24" s="69"/>
      <c r="KI24" s="245"/>
      <c r="KJ24" s="69"/>
      <c r="KK24" s="70"/>
      <c r="KL24" s="71"/>
      <c r="KM24" s="379">
        <f t="shared" si="33"/>
        <v>0</v>
      </c>
      <c r="KP24" s="94"/>
      <c r="KQ24" s="15">
        <v>17</v>
      </c>
      <c r="KR24" s="69"/>
      <c r="KS24" s="245"/>
      <c r="KT24" s="69"/>
      <c r="KU24" s="623"/>
      <c r="KV24" s="624"/>
      <c r="KW24" s="379">
        <f t="shared" si="34"/>
        <v>0</v>
      </c>
      <c r="KZ24" s="104"/>
      <c r="LA24" s="15">
        <v>17</v>
      </c>
      <c r="LB24" s="92"/>
      <c r="LC24" s="237"/>
      <c r="LD24" s="92"/>
      <c r="LE24" s="95"/>
      <c r="LF24" s="71"/>
      <c r="LG24" s="379">
        <f t="shared" si="35"/>
        <v>0</v>
      </c>
      <c r="LJ24" s="104"/>
      <c r="LK24" s="15">
        <v>17</v>
      </c>
      <c r="LL24" s="92"/>
      <c r="LM24" s="237"/>
      <c r="LN24" s="92"/>
      <c r="LO24" s="95"/>
      <c r="LP24" s="71"/>
      <c r="LQ24" s="379">
        <f t="shared" si="36"/>
        <v>0</v>
      </c>
      <c r="LT24" s="104"/>
      <c r="LU24" s="15">
        <v>17</v>
      </c>
      <c r="LV24" s="92"/>
      <c r="LW24" s="237"/>
      <c r="LX24" s="92"/>
      <c r="LY24" s="95"/>
      <c r="LZ24" s="71"/>
      <c r="MA24" s="379">
        <f t="shared" si="37"/>
        <v>0</v>
      </c>
      <c r="MB24" s="379"/>
      <c r="MD24" s="104"/>
      <c r="ME24" s="15">
        <v>17</v>
      </c>
      <c r="MF24" s="289"/>
      <c r="MG24" s="237"/>
      <c r="MH24" s="289"/>
      <c r="MI24" s="95"/>
      <c r="MJ24" s="71"/>
      <c r="MK24" s="71">
        <f t="shared" si="38"/>
        <v>0</v>
      </c>
      <c r="MN24" s="104"/>
      <c r="MO24" s="15">
        <v>17</v>
      </c>
      <c r="MP24" s="92"/>
      <c r="MQ24" s="237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7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7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7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7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7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7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7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7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7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7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7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7"/>
      <c r="RS24" s="92"/>
      <c r="RT24" s="95"/>
      <c r="RU24" s="281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7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7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7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8"/>
      <c r="TQ24" s="165"/>
      <c r="TR24" s="284"/>
      <c r="TS24" s="283"/>
      <c r="TT24" s="283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>
        <f t="shared" ref="B25:I25" si="73">HM5</f>
        <v>0</v>
      </c>
      <c r="C25" s="71">
        <f t="shared" si="73"/>
        <v>0</v>
      </c>
      <c r="D25" s="100">
        <f t="shared" si="73"/>
        <v>0</v>
      </c>
      <c r="E25" s="132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3">
        <f t="shared" si="73"/>
        <v>0</v>
      </c>
      <c r="L25" s="104"/>
      <c r="M25" s="15">
        <v>18</v>
      </c>
      <c r="N25" s="92">
        <v>917.2</v>
      </c>
      <c r="O25" s="237"/>
      <c r="P25" s="92"/>
      <c r="Q25" s="95"/>
      <c r="R25" s="71"/>
      <c r="S25" s="71">
        <f t="shared" si="8"/>
        <v>0</v>
      </c>
      <c r="V25" s="94"/>
      <c r="W25" s="15">
        <v>18</v>
      </c>
      <c r="X25" s="625">
        <v>935.3</v>
      </c>
      <c r="Y25" s="732"/>
      <c r="Z25" s="625"/>
      <c r="AA25" s="623"/>
      <c r="AB25" s="624"/>
      <c r="AC25" s="379">
        <f t="shared" si="9"/>
        <v>0</v>
      </c>
      <c r="AF25" s="94"/>
      <c r="AG25" s="15">
        <v>18</v>
      </c>
      <c r="AH25" s="92">
        <v>890.9</v>
      </c>
      <c r="AI25" s="237"/>
      <c r="AJ25" s="92"/>
      <c r="AK25" s="95"/>
      <c r="AL25" s="71"/>
      <c r="AM25" s="379">
        <f t="shared" si="10"/>
        <v>0</v>
      </c>
      <c r="AP25" s="94"/>
      <c r="AQ25" s="15">
        <v>18</v>
      </c>
      <c r="AR25" s="92">
        <v>869.5</v>
      </c>
      <c r="AS25" s="237"/>
      <c r="AT25" s="92"/>
      <c r="AU25" s="95"/>
      <c r="AV25" s="71"/>
      <c r="AW25" s="379">
        <f t="shared" si="11"/>
        <v>0</v>
      </c>
      <c r="AZ25" s="94"/>
      <c r="BA25" s="15">
        <v>18</v>
      </c>
      <c r="BB25" s="92">
        <v>952.54</v>
      </c>
      <c r="BC25" s="237"/>
      <c r="BD25" s="92"/>
      <c r="BE25" s="95"/>
      <c r="BF25" s="71"/>
      <c r="BG25" s="379">
        <f t="shared" si="12"/>
        <v>0</v>
      </c>
      <c r="BJ25" s="94"/>
      <c r="BK25" s="15">
        <v>18</v>
      </c>
      <c r="BL25" s="92">
        <v>972.5</v>
      </c>
      <c r="BM25" s="237"/>
      <c r="BN25" s="92"/>
      <c r="BO25" s="95"/>
      <c r="BP25" s="71"/>
      <c r="BQ25" s="463">
        <f t="shared" si="13"/>
        <v>0</v>
      </c>
      <c r="BR25" s="379"/>
      <c r="BT25" s="104"/>
      <c r="BU25" s="15">
        <v>18</v>
      </c>
      <c r="BV25" s="92"/>
      <c r="BW25" s="282"/>
      <c r="BX25" s="92"/>
      <c r="BY25" s="547"/>
      <c r="BZ25" s="283"/>
      <c r="CA25" s="379">
        <f t="shared" si="5"/>
        <v>0</v>
      </c>
      <c r="CD25" s="208"/>
      <c r="CE25" s="15">
        <v>18</v>
      </c>
      <c r="CF25" s="92"/>
      <c r="CG25" s="282"/>
      <c r="CH25" s="92"/>
      <c r="CI25" s="284"/>
      <c r="CJ25" s="283"/>
      <c r="CK25" s="379">
        <f t="shared" si="14"/>
        <v>0</v>
      </c>
      <c r="CN25" s="397"/>
      <c r="CO25" s="15">
        <v>18</v>
      </c>
      <c r="CP25" s="622"/>
      <c r="CQ25" s="646"/>
      <c r="CR25" s="622"/>
      <c r="CS25" s="647"/>
      <c r="CT25" s="283"/>
      <c r="CU25" s="384">
        <f t="shared" si="58"/>
        <v>0</v>
      </c>
      <c r="CX25" s="94"/>
      <c r="CY25" s="15">
        <v>18</v>
      </c>
      <c r="CZ25" s="92"/>
      <c r="DA25" s="237"/>
      <c r="DB25" s="92"/>
      <c r="DC25" s="95"/>
      <c r="DD25" s="71"/>
      <c r="DE25" s="379">
        <f t="shared" si="15"/>
        <v>0</v>
      </c>
      <c r="DH25" s="94"/>
      <c r="DI25" s="15">
        <v>18</v>
      </c>
      <c r="DJ25" s="622"/>
      <c r="DK25" s="646"/>
      <c r="DL25" s="622"/>
      <c r="DM25" s="647"/>
      <c r="DN25" s="648"/>
      <c r="DO25" s="384">
        <f t="shared" si="16"/>
        <v>0</v>
      </c>
      <c r="DR25" s="94"/>
      <c r="DS25" s="15">
        <v>18</v>
      </c>
      <c r="DT25" s="622"/>
      <c r="DU25" s="646"/>
      <c r="DV25" s="622"/>
      <c r="DW25" s="647"/>
      <c r="DX25" s="648"/>
      <c r="DY25" s="379">
        <f t="shared" si="17"/>
        <v>0</v>
      </c>
      <c r="EB25" s="94"/>
      <c r="EC25" s="15">
        <v>18</v>
      </c>
      <c r="ED25" s="69"/>
      <c r="EE25" s="245"/>
      <c r="EF25" s="69"/>
      <c r="EG25" s="70"/>
      <c r="EH25" s="71"/>
      <c r="EI25" s="379">
        <f t="shared" si="18"/>
        <v>0</v>
      </c>
      <c r="EL25" s="94"/>
      <c r="EM25" s="15">
        <v>18</v>
      </c>
      <c r="EN25" s="69"/>
      <c r="EO25" s="245"/>
      <c r="EP25" s="69"/>
      <c r="EQ25" s="70"/>
      <c r="ER25" s="71"/>
      <c r="ES25" s="379">
        <f t="shared" si="19"/>
        <v>0</v>
      </c>
      <c r="EV25" s="94"/>
      <c r="EW25" s="15">
        <v>18</v>
      </c>
      <c r="EX25" s="622"/>
      <c r="EY25" s="726"/>
      <c r="EZ25" s="622"/>
      <c r="FA25" s="623"/>
      <c r="FB25" s="624"/>
      <c r="FC25" s="379">
        <f t="shared" si="20"/>
        <v>0</v>
      </c>
      <c r="FF25" s="94"/>
      <c r="FG25" s="15">
        <v>18</v>
      </c>
      <c r="FH25" s="622"/>
      <c r="FI25" s="726"/>
      <c r="FJ25" s="622"/>
      <c r="FK25" s="623"/>
      <c r="FL25" s="624"/>
      <c r="FM25" s="236">
        <f t="shared" si="21"/>
        <v>0</v>
      </c>
      <c r="FP25" s="94"/>
      <c r="FQ25" s="15">
        <v>18</v>
      </c>
      <c r="FR25" s="622"/>
      <c r="FS25" s="237"/>
      <c r="FT25" s="92"/>
      <c r="FU25" s="70"/>
      <c r="FV25" s="71"/>
      <c r="FW25" s="379">
        <f t="shared" si="22"/>
        <v>0</v>
      </c>
      <c r="FX25" s="71"/>
      <c r="FZ25" s="94"/>
      <c r="GA25" s="15">
        <v>18</v>
      </c>
      <c r="GB25" s="344"/>
      <c r="GC25" s="237"/>
      <c r="GD25" s="344"/>
      <c r="GE25" s="95"/>
      <c r="GF25" s="71"/>
      <c r="GG25" s="379">
        <f t="shared" si="23"/>
        <v>0</v>
      </c>
      <c r="GJ25" s="94"/>
      <c r="GK25" s="15">
        <v>18</v>
      </c>
      <c r="GL25" s="92"/>
      <c r="GM25" s="237"/>
      <c r="GN25" s="92"/>
      <c r="GO25" s="95"/>
      <c r="GP25" s="71"/>
      <c r="GQ25" s="379">
        <f t="shared" si="24"/>
        <v>0</v>
      </c>
      <c r="GT25" s="94"/>
      <c r="GU25" s="15">
        <v>18</v>
      </c>
      <c r="GV25" s="92"/>
      <c r="GW25" s="237"/>
      <c r="GX25" s="92"/>
      <c r="GY25" s="783"/>
      <c r="GZ25" s="71"/>
      <c r="HA25" s="236">
        <f t="shared" si="25"/>
        <v>0</v>
      </c>
      <c r="HD25" s="208"/>
      <c r="HE25" s="15">
        <v>18</v>
      </c>
      <c r="HF25" s="92"/>
      <c r="HG25" s="237"/>
      <c r="HH25" s="92"/>
      <c r="HI25" s="285"/>
      <c r="HJ25" s="71"/>
      <c r="HK25" s="236">
        <f t="shared" si="26"/>
        <v>0</v>
      </c>
      <c r="HN25" s="104"/>
      <c r="HO25" s="15">
        <v>18</v>
      </c>
      <c r="HP25" s="625"/>
      <c r="HQ25" s="732"/>
      <c r="HR25" s="625"/>
      <c r="HS25" s="623"/>
      <c r="HT25" s="624"/>
      <c r="HU25" s="379">
        <f t="shared" si="6"/>
        <v>0</v>
      </c>
      <c r="HX25" s="104"/>
      <c r="HY25" s="15">
        <v>18</v>
      </c>
      <c r="HZ25" s="69"/>
      <c r="IA25" s="245"/>
      <c r="IB25" s="69"/>
      <c r="IC25" s="70"/>
      <c r="ID25" s="71"/>
      <c r="IE25" s="379">
        <f t="shared" si="27"/>
        <v>0</v>
      </c>
      <c r="IH25" s="94"/>
      <c r="II25" s="15">
        <v>18</v>
      </c>
      <c r="IJ25" s="69"/>
      <c r="IK25" s="245"/>
      <c r="IL25" s="69"/>
      <c r="IM25" s="70"/>
      <c r="IN25" s="71"/>
      <c r="IO25" s="236">
        <f t="shared" si="28"/>
        <v>0</v>
      </c>
      <c r="IR25" s="94"/>
      <c r="IS25" s="15">
        <v>18</v>
      </c>
      <c r="IT25" s="69"/>
      <c r="IU25" s="245"/>
      <c r="IV25" s="69"/>
      <c r="IW25" s="70"/>
      <c r="IX25" s="71"/>
      <c r="IY25" s="236">
        <f t="shared" si="29"/>
        <v>0</v>
      </c>
      <c r="JA25" s="69"/>
      <c r="JB25" s="94"/>
      <c r="JC25" s="15">
        <v>18</v>
      </c>
      <c r="JD25" s="92"/>
      <c r="JE25" s="245"/>
      <c r="JF25" s="92"/>
      <c r="JG25" s="70"/>
      <c r="JH25" s="71"/>
      <c r="JI25" s="379">
        <f t="shared" si="30"/>
        <v>0</v>
      </c>
      <c r="JL25" s="94"/>
      <c r="JM25" s="15">
        <v>18</v>
      </c>
      <c r="JN25" s="92"/>
      <c r="JO25" s="237"/>
      <c r="JP25" s="622"/>
      <c r="JQ25" s="70"/>
      <c r="JR25" s="71"/>
      <c r="JS25" s="379">
        <f t="shared" si="31"/>
        <v>0</v>
      </c>
      <c r="JV25" s="94"/>
      <c r="JW25" s="15">
        <v>18</v>
      </c>
      <c r="JX25" s="69"/>
      <c r="JY25" s="245"/>
      <c r="JZ25" s="69"/>
      <c r="KA25" s="70"/>
      <c r="KB25" s="71"/>
      <c r="KC25" s="379">
        <f t="shared" si="32"/>
        <v>0</v>
      </c>
      <c r="KF25" s="94"/>
      <c r="KG25" s="15">
        <v>18</v>
      </c>
      <c r="KH25" s="69"/>
      <c r="KI25" s="245"/>
      <c r="KJ25" s="69"/>
      <c r="KK25" s="70"/>
      <c r="KL25" s="71"/>
      <c r="KM25" s="379">
        <f t="shared" si="33"/>
        <v>0</v>
      </c>
      <c r="KP25" s="94"/>
      <c r="KQ25" s="15">
        <v>18</v>
      </c>
      <c r="KR25" s="69"/>
      <c r="KS25" s="245"/>
      <c r="KT25" s="69"/>
      <c r="KU25" s="623"/>
      <c r="KV25" s="624"/>
      <c r="KW25" s="379">
        <f t="shared" si="34"/>
        <v>0</v>
      </c>
      <c r="KZ25" s="94"/>
      <c r="LA25" s="15">
        <v>18</v>
      </c>
      <c r="LB25" s="92"/>
      <c r="LC25" s="237"/>
      <c r="LD25" s="92"/>
      <c r="LE25" s="95"/>
      <c r="LF25" s="71"/>
      <c r="LG25" s="379">
        <f t="shared" si="35"/>
        <v>0</v>
      </c>
      <c r="LJ25" s="94"/>
      <c r="LK25" s="15">
        <v>18</v>
      </c>
      <c r="LL25" s="92"/>
      <c r="LM25" s="237"/>
      <c r="LN25" s="92"/>
      <c r="LO25" s="95"/>
      <c r="LP25" s="71"/>
      <c r="LQ25" s="379">
        <f t="shared" si="36"/>
        <v>0</v>
      </c>
      <c r="LT25" s="94"/>
      <c r="LU25" s="15">
        <v>18</v>
      </c>
      <c r="LV25" s="92"/>
      <c r="LW25" s="237"/>
      <c r="LX25" s="92"/>
      <c r="LY25" s="95"/>
      <c r="LZ25" s="71"/>
      <c r="MA25" s="379">
        <f t="shared" si="37"/>
        <v>0</v>
      </c>
      <c r="MB25" s="379"/>
      <c r="MD25" s="94"/>
      <c r="ME25" s="15">
        <v>18</v>
      </c>
      <c r="MF25" s="289"/>
      <c r="MG25" s="237"/>
      <c r="MH25" s="289"/>
      <c r="MI25" s="95"/>
      <c r="MJ25" s="71"/>
      <c r="MK25" s="71">
        <f t="shared" si="38"/>
        <v>0</v>
      </c>
      <c r="MN25" s="94"/>
      <c r="MO25" s="15">
        <v>18</v>
      </c>
      <c r="MP25" s="92"/>
      <c r="MQ25" s="237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7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7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7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7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7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7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7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7"/>
      <c r="RS25" s="92"/>
      <c r="RT25" s="95"/>
      <c r="RU25" s="281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7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7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7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8"/>
      <c r="TQ25" s="165"/>
      <c r="TR25" s="284"/>
      <c r="TS25" s="283"/>
      <c r="TT25" s="283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>
        <f t="shared" ref="B26:I26" si="74">HW5</f>
        <v>0</v>
      </c>
      <c r="C26" s="75">
        <f t="shared" si="74"/>
        <v>0</v>
      </c>
      <c r="D26" s="100">
        <f t="shared" si="74"/>
        <v>0</v>
      </c>
      <c r="E26" s="132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3">
        <f t="shared" si="74"/>
        <v>0</v>
      </c>
      <c r="L26" s="104"/>
      <c r="M26" s="15">
        <v>19</v>
      </c>
      <c r="N26" s="92">
        <v>878.2</v>
      </c>
      <c r="O26" s="237"/>
      <c r="P26" s="92"/>
      <c r="Q26" s="95"/>
      <c r="R26" s="71"/>
      <c r="S26" s="71">
        <f t="shared" si="8"/>
        <v>0</v>
      </c>
      <c r="V26" s="94"/>
      <c r="W26" s="15">
        <v>19</v>
      </c>
      <c r="X26" s="625">
        <v>895.8</v>
      </c>
      <c r="Y26" s="732"/>
      <c r="Z26" s="625"/>
      <c r="AA26" s="623"/>
      <c r="AB26" s="624"/>
      <c r="AC26" s="379">
        <f t="shared" si="9"/>
        <v>0</v>
      </c>
      <c r="AF26" s="104"/>
      <c r="AG26" s="15">
        <v>19</v>
      </c>
      <c r="AH26" s="92">
        <v>928</v>
      </c>
      <c r="AI26" s="237"/>
      <c r="AJ26" s="92"/>
      <c r="AK26" s="95"/>
      <c r="AL26" s="71"/>
      <c r="AM26" s="379">
        <f t="shared" si="10"/>
        <v>0</v>
      </c>
      <c r="AP26" s="104"/>
      <c r="AQ26" s="15">
        <v>19</v>
      </c>
      <c r="AR26" s="92">
        <v>897.2</v>
      </c>
      <c r="AS26" s="237"/>
      <c r="AT26" s="92"/>
      <c r="AU26" s="95"/>
      <c r="AV26" s="71"/>
      <c r="AW26" s="379">
        <f t="shared" si="11"/>
        <v>0</v>
      </c>
      <c r="AZ26" s="104"/>
      <c r="BA26" s="15">
        <v>19</v>
      </c>
      <c r="BB26" s="92">
        <v>950.72</v>
      </c>
      <c r="BC26" s="237"/>
      <c r="BD26" s="92"/>
      <c r="BE26" s="95"/>
      <c r="BF26" s="71"/>
      <c r="BG26" s="379">
        <f t="shared" si="12"/>
        <v>0</v>
      </c>
      <c r="BJ26" s="104"/>
      <c r="BK26" s="15">
        <v>19</v>
      </c>
      <c r="BL26" s="92">
        <v>901.74</v>
      </c>
      <c r="BM26" s="237"/>
      <c r="BN26" s="92"/>
      <c r="BO26" s="95"/>
      <c r="BP26" s="71"/>
      <c r="BQ26" s="463">
        <f t="shared" si="13"/>
        <v>0</v>
      </c>
      <c r="BR26" s="379"/>
      <c r="BT26" s="104"/>
      <c r="BU26" s="15">
        <v>19</v>
      </c>
      <c r="BV26" s="92"/>
      <c r="BW26" s="282"/>
      <c r="BX26" s="92"/>
      <c r="BY26" s="547"/>
      <c r="BZ26" s="283"/>
      <c r="CA26" s="379">
        <f t="shared" si="5"/>
        <v>0</v>
      </c>
      <c r="CD26" s="208"/>
      <c r="CE26" s="15">
        <v>19</v>
      </c>
      <c r="CF26" s="92"/>
      <c r="CG26" s="282"/>
      <c r="CH26" s="92"/>
      <c r="CI26" s="284"/>
      <c r="CJ26" s="283"/>
      <c r="CK26" s="379">
        <f t="shared" si="14"/>
        <v>0</v>
      </c>
      <c r="CN26" s="397"/>
      <c r="CO26" s="15">
        <v>19</v>
      </c>
      <c r="CP26" s="622"/>
      <c r="CQ26" s="646"/>
      <c r="CR26" s="622"/>
      <c r="CS26" s="647"/>
      <c r="CT26" s="283"/>
      <c r="CU26" s="384">
        <f t="shared" si="58"/>
        <v>0</v>
      </c>
      <c r="CX26" s="104"/>
      <c r="CY26" s="15">
        <v>19</v>
      </c>
      <c r="CZ26" s="92"/>
      <c r="DA26" s="237"/>
      <c r="DB26" s="92"/>
      <c r="DC26" s="95"/>
      <c r="DD26" s="71"/>
      <c r="DE26" s="379">
        <f t="shared" si="15"/>
        <v>0</v>
      </c>
      <c r="DH26" s="104"/>
      <c r="DI26" s="15">
        <v>19</v>
      </c>
      <c r="DJ26" s="622"/>
      <c r="DK26" s="646"/>
      <c r="DL26" s="622"/>
      <c r="DM26" s="647"/>
      <c r="DN26" s="648"/>
      <c r="DO26" s="384">
        <f t="shared" si="16"/>
        <v>0</v>
      </c>
      <c r="DR26" s="104"/>
      <c r="DS26" s="15">
        <v>19</v>
      </c>
      <c r="DT26" s="622"/>
      <c r="DU26" s="646"/>
      <c r="DV26" s="622"/>
      <c r="DW26" s="647"/>
      <c r="DX26" s="648"/>
      <c r="DY26" s="379">
        <f t="shared" si="17"/>
        <v>0</v>
      </c>
      <c r="EB26" s="104"/>
      <c r="EC26" s="15">
        <v>19</v>
      </c>
      <c r="ED26" s="69"/>
      <c r="EE26" s="245"/>
      <c r="EF26" s="69"/>
      <c r="EG26" s="70"/>
      <c r="EH26" s="71"/>
      <c r="EI26" s="379">
        <f t="shared" si="18"/>
        <v>0</v>
      </c>
      <c r="EL26" s="104"/>
      <c r="EM26" s="15">
        <v>19</v>
      </c>
      <c r="EN26" s="69"/>
      <c r="EO26" s="245"/>
      <c r="EP26" s="69"/>
      <c r="EQ26" s="70"/>
      <c r="ER26" s="71"/>
      <c r="ES26" s="379">
        <f t="shared" si="19"/>
        <v>0</v>
      </c>
      <c r="EV26" s="94"/>
      <c r="EW26" s="15">
        <v>19</v>
      </c>
      <c r="EX26" s="622"/>
      <c r="EY26" s="726"/>
      <c r="EZ26" s="622"/>
      <c r="FA26" s="623"/>
      <c r="FB26" s="624"/>
      <c r="FC26" s="379">
        <f t="shared" si="20"/>
        <v>0</v>
      </c>
      <c r="FF26" s="94"/>
      <c r="FG26" s="15">
        <v>19</v>
      </c>
      <c r="FH26" s="622"/>
      <c r="FI26" s="726"/>
      <c r="FJ26" s="622"/>
      <c r="FK26" s="623"/>
      <c r="FL26" s="624"/>
      <c r="FM26" s="236">
        <f t="shared" si="21"/>
        <v>0</v>
      </c>
      <c r="FP26" s="104"/>
      <c r="FQ26" s="15">
        <v>19</v>
      </c>
      <c r="FR26" s="622"/>
      <c r="FS26" s="237"/>
      <c r="FT26" s="92"/>
      <c r="FU26" s="70"/>
      <c r="FV26" s="71"/>
      <c r="FW26" s="379">
        <f t="shared" si="22"/>
        <v>0</v>
      </c>
      <c r="FX26" s="71"/>
      <c r="FZ26" s="104"/>
      <c r="GA26" s="15">
        <v>19</v>
      </c>
      <c r="GB26" s="344"/>
      <c r="GC26" s="237"/>
      <c r="GD26" s="344"/>
      <c r="GE26" s="95"/>
      <c r="GF26" s="71"/>
      <c r="GG26" s="379">
        <f t="shared" si="23"/>
        <v>0</v>
      </c>
      <c r="GJ26" s="104"/>
      <c r="GK26" s="15">
        <v>19</v>
      </c>
      <c r="GL26" s="92"/>
      <c r="GM26" s="237"/>
      <c r="GN26" s="92"/>
      <c r="GO26" s="95"/>
      <c r="GP26" s="71"/>
      <c r="GQ26" s="379">
        <f t="shared" si="24"/>
        <v>0</v>
      </c>
      <c r="GT26" s="104"/>
      <c r="GU26" s="15">
        <v>19</v>
      </c>
      <c r="GV26" s="92"/>
      <c r="GW26" s="237"/>
      <c r="GX26" s="92"/>
      <c r="GY26" s="783"/>
      <c r="GZ26" s="71"/>
      <c r="HA26" s="236">
        <f t="shared" si="25"/>
        <v>0</v>
      </c>
      <c r="HD26" s="208"/>
      <c r="HE26" s="15">
        <v>19</v>
      </c>
      <c r="HF26" s="92"/>
      <c r="HG26" s="237"/>
      <c r="HH26" s="92"/>
      <c r="HI26" s="285"/>
      <c r="HJ26" s="71"/>
      <c r="HK26" s="236">
        <f t="shared" si="26"/>
        <v>0</v>
      </c>
      <c r="HN26" s="104"/>
      <c r="HO26" s="15">
        <v>19</v>
      </c>
      <c r="HP26" s="625"/>
      <c r="HQ26" s="732"/>
      <c r="HR26" s="625"/>
      <c r="HS26" s="623"/>
      <c r="HT26" s="624"/>
      <c r="HU26" s="379">
        <f t="shared" si="6"/>
        <v>0</v>
      </c>
      <c r="HX26" s="104"/>
      <c r="HY26" s="15">
        <v>19</v>
      </c>
      <c r="HZ26" s="69"/>
      <c r="IA26" s="245"/>
      <c r="IB26" s="69"/>
      <c r="IC26" s="70"/>
      <c r="ID26" s="71"/>
      <c r="IE26" s="379">
        <f t="shared" si="27"/>
        <v>0</v>
      </c>
      <c r="IH26" s="104"/>
      <c r="II26" s="15">
        <v>19</v>
      </c>
      <c r="IJ26" s="69"/>
      <c r="IK26" s="245"/>
      <c r="IL26" s="69"/>
      <c r="IM26" s="70"/>
      <c r="IN26" s="71"/>
      <c r="IO26" s="236">
        <f t="shared" si="28"/>
        <v>0</v>
      </c>
      <c r="IR26" s="104"/>
      <c r="IS26" s="15">
        <v>19</v>
      </c>
      <c r="IT26" s="69"/>
      <c r="IU26" s="245"/>
      <c r="IV26" s="69"/>
      <c r="IW26" s="70"/>
      <c r="IX26" s="71"/>
      <c r="IY26" s="236">
        <f t="shared" si="29"/>
        <v>0</v>
      </c>
      <c r="JA26" s="69"/>
      <c r="JB26" s="104"/>
      <c r="JC26" s="15">
        <v>19</v>
      </c>
      <c r="JD26" s="92"/>
      <c r="JE26" s="245"/>
      <c r="JF26" s="92"/>
      <c r="JG26" s="70"/>
      <c r="JH26" s="71"/>
      <c r="JI26" s="379">
        <f t="shared" si="30"/>
        <v>0</v>
      </c>
      <c r="JL26" s="104"/>
      <c r="JM26" s="15">
        <v>19</v>
      </c>
      <c r="JN26" s="92"/>
      <c r="JO26" s="237"/>
      <c r="JP26" s="622"/>
      <c r="JQ26" s="70"/>
      <c r="JR26" s="71"/>
      <c r="JS26" s="379">
        <f t="shared" si="31"/>
        <v>0</v>
      </c>
      <c r="JV26" s="94"/>
      <c r="JW26" s="15">
        <v>19</v>
      </c>
      <c r="JX26" s="69"/>
      <c r="JY26" s="245"/>
      <c r="JZ26" s="69"/>
      <c r="KA26" s="70"/>
      <c r="KB26" s="71"/>
      <c r="KC26" s="379">
        <f t="shared" si="32"/>
        <v>0</v>
      </c>
      <c r="KF26" s="94"/>
      <c r="KG26" s="15">
        <v>19</v>
      </c>
      <c r="KH26" s="69"/>
      <c r="KI26" s="245"/>
      <c r="KJ26" s="69"/>
      <c r="KK26" s="70"/>
      <c r="KL26" s="71"/>
      <c r="KM26" s="379">
        <f t="shared" si="33"/>
        <v>0</v>
      </c>
      <c r="KP26" s="94"/>
      <c r="KQ26" s="15">
        <v>19</v>
      </c>
      <c r="KR26" s="69"/>
      <c r="KS26" s="245"/>
      <c r="KT26" s="69"/>
      <c r="KU26" s="623"/>
      <c r="KV26" s="624"/>
      <c r="KW26" s="379">
        <f t="shared" si="34"/>
        <v>0</v>
      </c>
      <c r="KZ26" s="104"/>
      <c r="LA26" s="15">
        <v>19</v>
      </c>
      <c r="LB26" s="92"/>
      <c r="LC26" s="237"/>
      <c r="LD26" s="92"/>
      <c r="LE26" s="95"/>
      <c r="LF26" s="71"/>
      <c r="LG26" s="379">
        <f t="shared" si="35"/>
        <v>0</v>
      </c>
      <c r="LJ26" s="104"/>
      <c r="LK26" s="15">
        <v>19</v>
      </c>
      <c r="LL26" s="92"/>
      <c r="LM26" s="237"/>
      <c r="LN26" s="92"/>
      <c r="LO26" s="95"/>
      <c r="LP26" s="71"/>
      <c r="LQ26" s="379">
        <f t="shared" si="36"/>
        <v>0</v>
      </c>
      <c r="LT26" s="104"/>
      <c r="LU26" s="15">
        <v>19</v>
      </c>
      <c r="LV26" s="92"/>
      <c r="LW26" s="237"/>
      <c r="LX26" s="92"/>
      <c r="LY26" s="95"/>
      <c r="LZ26" s="71"/>
      <c r="MA26" s="379">
        <f t="shared" si="37"/>
        <v>0</v>
      </c>
      <c r="MB26" s="379"/>
      <c r="MD26" s="104"/>
      <c r="ME26" s="15">
        <v>19</v>
      </c>
      <c r="MF26" s="289"/>
      <c r="MG26" s="237"/>
      <c r="MH26" s="289"/>
      <c r="MI26" s="95"/>
      <c r="MJ26" s="71"/>
      <c r="MK26" s="71">
        <f t="shared" si="38"/>
        <v>0</v>
      </c>
      <c r="MN26" s="104"/>
      <c r="MO26" s="15">
        <v>19</v>
      </c>
      <c r="MP26" s="92"/>
      <c r="MQ26" s="237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7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7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7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7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7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7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7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7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7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7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7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7"/>
      <c r="RS26" s="92"/>
      <c r="RT26" s="95"/>
      <c r="RU26" s="281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7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7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7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8"/>
      <c r="TQ26" s="165"/>
      <c r="TR26" s="284"/>
      <c r="TS26" s="283"/>
      <c r="TT26" s="283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>
        <f t="shared" ref="B27:I27" si="75">IG5</f>
        <v>0</v>
      </c>
      <c r="C27" s="219">
        <f t="shared" si="75"/>
        <v>0</v>
      </c>
      <c r="D27" s="100">
        <f t="shared" si="75"/>
        <v>0</v>
      </c>
      <c r="E27" s="132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3">
        <f t="shared" si="75"/>
        <v>0</v>
      </c>
      <c r="L27" s="104"/>
      <c r="M27" s="15">
        <v>20</v>
      </c>
      <c r="N27" s="92">
        <v>887.2</v>
      </c>
      <c r="O27" s="237"/>
      <c r="P27" s="92"/>
      <c r="Q27" s="95"/>
      <c r="R27" s="71"/>
      <c r="S27" s="71">
        <f t="shared" si="8"/>
        <v>0</v>
      </c>
      <c r="V27" s="94"/>
      <c r="W27" s="15">
        <v>20</v>
      </c>
      <c r="X27" s="625">
        <v>889.5</v>
      </c>
      <c r="Y27" s="732"/>
      <c r="Z27" s="625"/>
      <c r="AA27" s="623"/>
      <c r="AB27" s="624"/>
      <c r="AC27" s="379">
        <f t="shared" si="9"/>
        <v>0</v>
      </c>
      <c r="AF27" s="104"/>
      <c r="AG27" s="15">
        <v>20</v>
      </c>
      <c r="AH27" s="92">
        <v>928.5</v>
      </c>
      <c r="AI27" s="237"/>
      <c r="AJ27" s="92"/>
      <c r="AK27" s="95"/>
      <c r="AL27" s="71"/>
      <c r="AM27" s="379">
        <f t="shared" si="10"/>
        <v>0</v>
      </c>
      <c r="AP27" s="104"/>
      <c r="AQ27" s="15">
        <v>20</v>
      </c>
      <c r="AR27" s="92">
        <v>919.4</v>
      </c>
      <c r="AS27" s="237"/>
      <c r="AT27" s="92"/>
      <c r="AU27" s="95"/>
      <c r="AV27" s="71"/>
      <c r="AW27" s="379">
        <f t="shared" si="11"/>
        <v>0</v>
      </c>
      <c r="AZ27" s="104"/>
      <c r="BA27" s="15">
        <v>20</v>
      </c>
      <c r="BB27" s="92">
        <v>917.16</v>
      </c>
      <c r="BC27" s="237"/>
      <c r="BD27" s="92"/>
      <c r="BE27" s="95"/>
      <c r="BF27" s="71"/>
      <c r="BG27" s="379">
        <f t="shared" si="12"/>
        <v>0</v>
      </c>
      <c r="BJ27" s="104"/>
      <c r="BK27" s="15">
        <v>20</v>
      </c>
      <c r="BL27" s="92">
        <v>875.43</v>
      </c>
      <c r="BM27" s="237"/>
      <c r="BN27" s="92"/>
      <c r="BO27" s="95"/>
      <c r="BP27" s="71"/>
      <c r="BQ27" s="463">
        <f t="shared" si="13"/>
        <v>0</v>
      </c>
      <c r="BR27" s="379"/>
      <c r="BT27" s="104"/>
      <c r="BU27" s="15">
        <v>20</v>
      </c>
      <c r="BV27" s="92"/>
      <c r="BW27" s="282"/>
      <c r="BX27" s="92"/>
      <c r="BY27" s="547"/>
      <c r="BZ27" s="283"/>
      <c r="CA27" s="379">
        <f t="shared" si="5"/>
        <v>0</v>
      </c>
      <c r="CD27" s="208"/>
      <c r="CE27" s="15">
        <v>20</v>
      </c>
      <c r="CF27" s="92"/>
      <c r="CG27" s="282"/>
      <c r="CH27" s="92"/>
      <c r="CI27" s="284"/>
      <c r="CJ27" s="283"/>
      <c r="CK27" s="379">
        <f t="shared" si="14"/>
        <v>0</v>
      </c>
      <c r="CN27" s="397"/>
      <c r="CO27" s="15">
        <v>20</v>
      </c>
      <c r="CP27" s="622"/>
      <c r="CQ27" s="646"/>
      <c r="CR27" s="622"/>
      <c r="CS27" s="647"/>
      <c r="CT27" s="283"/>
      <c r="CU27" s="384">
        <f t="shared" si="58"/>
        <v>0</v>
      </c>
      <c r="CX27" s="104"/>
      <c r="CY27" s="15">
        <v>20</v>
      </c>
      <c r="CZ27" s="92"/>
      <c r="DA27" s="237"/>
      <c r="DB27" s="92"/>
      <c r="DC27" s="95"/>
      <c r="DD27" s="71"/>
      <c r="DE27" s="379">
        <f t="shared" si="15"/>
        <v>0</v>
      </c>
      <c r="DH27" s="104"/>
      <c r="DI27" s="15">
        <v>20</v>
      </c>
      <c r="DJ27" s="622"/>
      <c r="DK27" s="646"/>
      <c r="DL27" s="622"/>
      <c r="DM27" s="647"/>
      <c r="DN27" s="648"/>
      <c r="DO27" s="384">
        <f t="shared" si="16"/>
        <v>0</v>
      </c>
      <c r="DR27" s="104"/>
      <c r="DS27" s="15">
        <v>20</v>
      </c>
      <c r="DT27" s="622"/>
      <c r="DU27" s="646"/>
      <c r="DV27" s="622"/>
      <c r="DW27" s="647"/>
      <c r="DX27" s="648"/>
      <c r="DY27" s="379">
        <f t="shared" si="17"/>
        <v>0</v>
      </c>
      <c r="EB27" s="104"/>
      <c r="EC27" s="15">
        <v>20</v>
      </c>
      <c r="ED27" s="69"/>
      <c r="EE27" s="245"/>
      <c r="EF27" s="69"/>
      <c r="EG27" s="70"/>
      <c r="EH27" s="71"/>
      <c r="EI27" s="379">
        <f t="shared" si="18"/>
        <v>0</v>
      </c>
      <c r="EL27" s="104"/>
      <c r="EM27" s="15">
        <v>20</v>
      </c>
      <c r="EN27" s="69"/>
      <c r="EO27" s="245"/>
      <c r="EP27" s="69"/>
      <c r="EQ27" s="70"/>
      <c r="ER27" s="71"/>
      <c r="ES27" s="379">
        <f t="shared" si="19"/>
        <v>0</v>
      </c>
      <c r="EV27" s="94"/>
      <c r="EW27" s="15">
        <v>20</v>
      </c>
      <c r="EX27" s="622"/>
      <c r="EY27" s="726"/>
      <c r="EZ27" s="622"/>
      <c r="FA27" s="623"/>
      <c r="FB27" s="624"/>
      <c r="FC27" s="379">
        <f t="shared" si="20"/>
        <v>0</v>
      </c>
      <c r="FF27" s="94"/>
      <c r="FG27" s="15">
        <v>20</v>
      </c>
      <c r="FH27" s="622"/>
      <c r="FI27" s="726"/>
      <c r="FJ27" s="622"/>
      <c r="FK27" s="623"/>
      <c r="FL27" s="624"/>
      <c r="FM27" s="236">
        <f t="shared" si="21"/>
        <v>0</v>
      </c>
      <c r="FP27" s="104"/>
      <c r="FQ27" s="15">
        <v>20</v>
      </c>
      <c r="FR27" s="622"/>
      <c r="FS27" s="237"/>
      <c r="FT27" s="92"/>
      <c r="FU27" s="70"/>
      <c r="FV27" s="71"/>
      <c r="FW27" s="379">
        <f t="shared" si="22"/>
        <v>0</v>
      </c>
      <c r="FX27" s="71"/>
      <c r="FZ27" s="104"/>
      <c r="GA27" s="15">
        <v>20</v>
      </c>
      <c r="GB27" s="344"/>
      <c r="GC27" s="237"/>
      <c r="GD27" s="344"/>
      <c r="GE27" s="95"/>
      <c r="GF27" s="71"/>
      <c r="GG27" s="379">
        <f t="shared" si="23"/>
        <v>0</v>
      </c>
      <c r="GJ27" s="104"/>
      <c r="GK27" s="15">
        <v>20</v>
      </c>
      <c r="GL27" s="92"/>
      <c r="GM27" s="237"/>
      <c r="GN27" s="92"/>
      <c r="GO27" s="95"/>
      <c r="GP27" s="71"/>
      <c r="GQ27" s="379">
        <f t="shared" si="24"/>
        <v>0</v>
      </c>
      <c r="GT27" s="104"/>
      <c r="GU27" s="15">
        <v>20</v>
      </c>
      <c r="GV27" s="92"/>
      <c r="GW27" s="237"/>
      <c r="GX27" s="92"/>
      <c r="GY27" s="783"/>
      <c r="GZ27" s="71"/>
      <c r="HA27" s="236">
        <f t="shared" si="25"/>
        <v>0</v>
      </c>
      <c r="HD27" s="208"/>
      <c r="HE27" s="15">
        <v>20</v>
      </c>
      <c r="HF27" s="92"/>
      <c r="HG27" s="237"/>
      <c r="HH27" s="92"/>
      <c r="HI27" s="285"/>
      <c r="HJ27" s="71"/>
      <c r="HK27" s="236">
        <f t="shared" si="26"/>
        <v>0</v>
      </c>
      <c r="HN27" s="104"/>
      <c r="HO27" s="15">
        <v>20</v>
      </c>
      <c r="HP27" s="625"/>
      <c r="HQ27" s="732"/>
      <c r="HR27" s="625"/>
      <c r="HS27" s="623"/>
      <c r="HT27" s="624"/>
      <c r="HU27" s="379">
        <f t="shared" si="6"/>
        <v>0</v>
      </c>
      <c r="HX27" s="104"/>
      <c r="HY27" s="15">
        <v>20</v>
      </c>
      <c r="HZ27" s="69"/>
      <c r="IA27" s="245"/>
      <c r="IB27" s="69"/>
      <c r="IC27" s="70"/>
      <c r="ID27" s="71"/>
      <c r="IE27" s="379">
        <f t="shared" si="27"/>
        <v>0</v>
      </c>
      <c r="IH27" s="104"/>
      <c r="II27" s="15">
        <v>20</v>
      </c>
      <c r="IJ27" s="69"/>
      <c r="IK27" s="245"/>
      <c r="IL27" s="69"/>
      <c r="IM27" s="70"/>
      <c r="IN27" s="71"/>
      <c r="IO27" s="236">
        <f t="shared" si="28"/>
        <v>0</v>
      </c>
      <c r="IR27" s="104"/>
      <c r="IS27" s="15">
        <v>20</v>
      </c>
      <c r="IT27" s="69"/>
      <c r="IU27" s="245"/>
      <c r="IV27" s="69"/>
      <c r="IW27" s="70"/>
      <c r="IX27" s="71"/>
      <c r="IY27" s="236">
        <f t="shared" si="29"/>
        <v>0</v>
      </c>
      <c r="JA27" s="69"/>
      <c r="JB27" s="104"/>
      <c r="JC27" s="15">
        <v>20</v>
      </c>
      <c r="JD27" s="92"/>
      <c r="JE27" s="245"/>
      <c r="JF27" s="92"/>
      <c r="JG27" s="70"/>
      <c r="JH27" s="71"/>
      <c r="JI27" s="379">
        <f t="shared" si="30"/>
        <v>0</v>
      </c>
      <c r="JL27" s="104"/>
      <c r="JM27" s="15">
        <v>20</v>
      </c>
      <c r="JN27" s="92"/>
      <c r="JO27" s="237"/>
      <c r="JP27" s="622"/>
      <c r="JQ27" s="70"/>
      <c r="JR27" s="71"/>
      <c r="JS27" s="379">
        <f t="shared" si="31"/>
        <v>0</v>
      </c>
      <c r="JV27" s="94"/>
      <c r="JW27" s="15">
        <v>20</v>
      </c>
      <c r="JX27" s="69"/>
      <c r="JY27" s="245"/>
      <c r="JZ27" s="69"/>
      <c r="KA27" s="70"/>
      <c r="KB27" s="71"/>
      <c r="KC27" s="379">
        <f t="shared" si="32"/>
        <v>0</v>
      </c>
      <c r="KF27" s="94"/>
      <c r="KG27" s="15">
        <v>20</v>
      </c>
      <c r="KH27" s="69"/>
      <c r="KI27" s="245"/>
      <c r="KJ27" s="69"/>
      <c r="KK27" s="70"/>
      <c r="KL27" s="71"/>
      <c r="KM27" s="379">
        <f t="shared" si="33"/>
        <v>0</v>
      </c>
      <c r="KP27" s="94"/>
      <c r="KQ27" s="15">
        <v>20</v>
      </c>
      <c r="KR27" s="69"/>
      <c r="KS27" s="245"/>
      <c r="KT27" s="69"/>
      <c r="KU27" s="623"/>
      <c r="KV27" s="624"/>
      <c r="KW27" s="379">
        <f t="shared" si="34"/>
        <v>0</v>
      </c>
      <c r="KZ27" s="104"/>
      <c r="LA27" s="15">
        <v>20</v>
      </c>
      <c r="LB27" s="92"/>
      <c r="LC27" s="237"/>
      <c r="LD27" s="92"/>
      <c r="LE27" s="95"/>
      <c r="LF27" s="71"/>
      <c r="LG27" s="379">
        <f t="shared" si="35"/>
        <v>0</v>
      </c>
      <c r="LJ27" s="104"/>
      <c r="LK27" s="15">
        <v>20</v>
      </c>
      <c r="LL27" s="92"/>
      <c r="LM27" s="237"/>
      <c r="LN27" s="92"/>
      <c r="LO27" s="95"/>
      <c r="LP27" s="71"/>
      <c r="LQ27" s="379">
        <f t="shared" si="36"/>
        <v>0</v>
      </c>
      <c r="LT27" s="104"/>
      <c r="LU27" s="15">
        <v>20</v>
      </c>
      <c r="LV27" s="92"/>
      <c r="LW27" s="237"/>
      <c r="LX27" s="92"/>
      <c r="LY27" s="95"/>
      <c r="LZ27" s="71"/>
      <c r="MA27" s="379">
        <f t="shared" si="37"/>
        <v>0</v>
      </c>
      <c r="MB27" s="379"/>
      <c r="MD27" s="104"/>
      <c r="ME27" s="15">
        <v>20</v>
      </c>
      <c r="MF27" s="289"/>
      <c r="MG27" s="237"/>
      <c r="MH27" s="289"/>
      <c r="MI27" s="95"/>
      <c r="MJ27" s="71"/>
      <c r="MK27" s="71">
        <f t="shared" si="38"/>
        <v>0</v>
      </c>
      <c r="MN27" s="104"/>
      <c r="MO27" s="15">
        <v>20</v>
      </c>
      <c r="MP27" s="92"/>
      <c r="MQ27" s="237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7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7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7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7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7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7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7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7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7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7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7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7"/>
      <c r="RS27" s="92"/>
      <c r="RT27" s="95"/>
      <c r="RU27" s="281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7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7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7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8"/>
      <c r="TQ27" s="165"/>
      <c r="TR27" s="284"/>
      <c r="TS27" s="283"/>
      <c r="TT27" s="283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>
        <f t="shared" ref="B28:I28" si="76">IQ5</f>
        <v>0</v>
      </c>
      <c r="C28" s="75">
        <f t="shared" si="76"/>
        <v>0</v>
      </c>
      <c r="D28" s="100">
        <f t="shared" si="76"/>
        <v>0</v>
      </c>
      <c r="E28" s="132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3">
        <f t="shared" si="76"/>
        <v>0</v>
      </c>
      <c r="L28" s="104"/>
      <c r="M28" s="15">
        <v>21</v>
      </c>
      <c r="N28" s="92">
        <v>907.2</v>
      </c>
      <c r="O28" s="237"/>
      <c r="P28" s="92"/>
      <c r="Q28" s="95"/>
      <c r="R28" s="71"/>
      <c r="S28" s="71">
        <f t="shared" si="8"/>
        <v>0</v>
      </c>
      <c r="V28" s="94"/>
      <c r="W28" s="15">
        <v>21</v>
      </c>
      <c r="X28" s="625">
        <v>861.8</v>
      </c>
      <c r="Y28" s="732"/>
      <c r="Z28" s="625"/>
      <c r="AA28" s="623"/>
      <c r="AB28" s="624"/>
      <c r="AC28" s="379">
        <f t="shared" si="9"/>
        <v>0</v>
      </c>
      <c r="AF28" s="104"/>
      <c r="AG28" s="15">
        <v>21</v>
      </c>
      <c r="AH28" s="92">
        <v>869.1</v>
      </c>
      <c r="AI28" s="237"/>
      <c r="AJ28" s="69"/>
      <c r="AK28" s="95"/>
      <c r="AL28" s="71"/>
      <c r="AM28" s="379">
        <f t="shared" si="10"/>
        <v>0</v>
      </c>
      <c r="AP28" s="104"/>
      <c r="AQ28" s="15">
        <v>21</v>
      </c>
      <c r="AR28" s="92">
        <v>879.5</v>
      </c>
      <c r="AS28" s="237"/>
      <c r="AT28" s="92"/>
      <c r="AU28" s="95"/>
      <c r="AV28" s="71"/>
      <c r="AW28" s="379">
        <f t="shared" si="11"/>
        <v>0</v>
      </c>
      <c r="AZ28" s="104"/>
      <c r="BA28" s="15">
        <v>21</v>
      </c>
      <c r="BB28" s="92"/>
      <c r="BC28" s="237"/>
      <c r="BD28" s="92"/>
      <c r="BE28" s="95"/>
      <c r="BF28" s="71"/>
      <c r="BG28" s="379">
        <f t="shared" si="12"/>
        <v>0</v>
      </c>
      <c r="BJ28" s="104"/>
      <c r="BK28" s="15">
        <v>21</v>
      </c>
      <c r="BL28" s="92"/>
      <c r="BM28" s="237"/>
      <c r="BN28" s="92"/>
      <c r="BO28" s="95"/>
      <c r="BP28" s="71"/>
      <c r="BQ28" s="389">
        <f t="shared" si="13"/>
        <v>0</v>
      </c>
      <c r="BR28" s="379"/>
      <c r="BT28" s="104"/>
      <c r="BU28" s="15">
        <v>21</v>
      </c>
      <c r="BV28" s="92"/>
      <c r="BW28" s="282"/>
      <c r="BX28" s="92"/>
      <c r="BY28" s="547"/>
      <c r="BZ28" s="283"/>
      <c r="CA28" s="379">
        <f t="shared" si="5"/>
        <v>0</v>
      </c>
      <c r="CD28" s="471"/>
      <c r="CE28" s="15">
        <v>21</v>
      </c>
      <c r="CF28" s="92"/>
      <c r="CG28" s="282"/>
      <c r="CH28" s="92"/>
      <c r="CI28" s="284"/>
      <c r="CJ28" s="283"/>
      <c r="CK28" s="379">
        <f t="shared" si="14"/>
        <v>0</v>
      </c>
      <c r="CN28" s="397"/>
      <c r="CO28" s="15">
        <v>21</v>
      </c>
      <c r="CP28" s="92"/>
      <c r="CQ28" s="646"/>
      <c r="CR28" s="92"/>
      <c r="CS28" s="647"/>
      <c r="CT28" s="283"/>
      <c r="CU28" s="384">
        <f t="shared" si="58"/>
        <v>0</v>
      </c>
      <c r="CX28" s="104"/>
      <c r="CY28" s="15">
        <v>21</v>
      </c>
      <c r="CZ28" s="92"/>
      <c r="DA28" s="237"/>
      <c r="DB28" s="92"/>
      <c r="DC28" s="95"/>
      <c r="DD28" s="71"/>
      <c r="DE28" s="379">
        <f t="shared" si="15"/>
        <v>0</v>
      </c>
      <c r="DH28" s="104"/>
      <c r="DI28" s="15">
        <v>21</v>
      </c>
      <c r="DJ28" s="622"/>
      <c r="DK28" s="646"/>
      <c r="DL28" s="622"/>
      <c r="DM28" s="647"/>
      <c r="DN28" s="648"/>
      <c r="DO28" s="384">
        <f t="shared" si="16"/>
        <v>0</v>
      </c>
      <c r="DR28" s="104"/>
      <c r="DS28" s="15">
        <v>21</v>
      </c>
      <c r="DT28" s="622"/>
      <c r="DU28" s="646"/>
      <c r="DV28" s="622"/>
      <c r="DW28" s="647"/>
      <c r="DX28" s="648"/>
      <c r="DY28" s="379">
        <f t="shared" si="17"/>
        <v>0</v>
      </c>
      <c r="EB28" s="104"/>
      <c r="EC28" s="15">
        <v>21</v>
      </c>
      <c r="ED28" s="69"/>
      <c r="EE28" s="245"/>
      <c r="EF28" s="69"/>
      <c r="EG28" s="70"/>
      <c r="EH28" s="71"/>
      <c r="EI28" s="379">
        <f t="shared" si="18"/>
        <v>0</v>
      </c>
      <c r="EL28" s="104"/>
      <c r="EM28" s="15">
        <v>21</v>
      </c>
      <c r="EN28" s="69"/>
      <c r="EO28" s="245"/>
      <c r="EP28" s="69"/>
      <c r="EQ28" s="70"/>
      <c r="ER28" s="71"/>
      <c r="ES28" s="379">
        <f t="shared" si="19"/>
        <v>0</v>
      </c>
      <c r="EV28" s="94"/>
      <c r="EW28" s="15">
        <v>21</v>
      </c>
      <c r="EX28" s="622"/>
      <c r="EY28" s="726"/>
      <c r="EZ28" s="622"/>
      <c r="FA28" s="623"/>
      <c r="FB28" s="624"/>
      <c r="FC28" s="379">
        <f t="shared" si="20"/>
        <v>0</v>
      </c>
      <c r="FF28" s="94"/>
      <c r="FG28" s="15">
        <v>21</v>
      </c>
      <c r="FH28" s="622"/>
      <c r="FI28" s="726"/>
      <c r="FJ28" s="622"/>
      <c r="FK28" s="623"/>
      <c r="FL28" s="624"/>
      <c r="FM28" s="236">
        <f t="shared" si="21"/>
        <v>0</v>
      </c>
      <c r="FP28" s="104"/>
      <c r="FQ28" s="15">
        <v>21</v>
      </c>
      <c r="FR28" s="92"/>
      <c r="FS28" s="237"/>
      <c r="FT28" s="92"/>
      <c r="FU28" s="70"/>
      <c r="FV28" s="71"/>
      <c r="FW28" s="379">
        <f t="shared" si="22"/>
        <v>0</v>
      </c>
      <c r="FX28" s="71"/>
      <c r="FZ28" s="104"/>
      <c r="GA28" s="15">
        <v>21</v>
      </c>
      <c r="GB28" s="344"/>
      <c r="GC28" s="237"/>
      <c r="GD28" s="344"/>
      <c r="GE28" s="95"/>
      <c r="GF28" s="71"/>
      <c r="GG28" s="379">
        <f t="shared" si="23"/>
        <v>0</v>
      </c>
      <c r="GJ28" s="104"/>
      <c r="GK28" s="15">
        <v>21</v>
      </c>
      <c r="GL28" s="92"/>
      <c r="GM28" s="237"/>
      <c r="GN28" s="92"/>
      <c r="GO28" s="95"/>
      <c r="GP28" s="71"/>
      <c r="GQ28" s="379">
        <f t="shared" si="24"/>
        <v>0</v>
      </c>
      <c r="GT28" s="104"/>
      <c r="GU28" s="15">
        <v>21</v>
      </c>
      <c r="GV28" s="92"/>
      <c r="GW28" s="237"/>
      <c r="GX28" s="622"/>
      <c r="GY28" s="783"/>
      <c r="GZ28" s="71"/>
      <c r="HA28" s="236">
        <f t="shared" si="25"/>
        <v>0</v>
      </c>
      <c r="HD28" s="104"/>
      <c r="HE28" s="15">
        <v>21</v>
      </c>
      <c r="HF28" s="92"/>
      <c r="HG28" s="237"/>
      <c r="HH28" s="92"/>
      <c r="HI28" s="285"/>
      <c r="HJ28" s="71"/>
      <c r="HK28" s="379">
        <f t="shared" si="26"/>
        <v>0</v>
      </c>
      <c r="HN28" s="104"/>
      <c r="HO28" s="15">
        <v>21</v>
      </c>
      <c r="HP28" s="625"/>
      <c r="HQ28" s="732"/>
      <c r="HR28" s="625"/>
      <c r="HS28" s="623"/>
      <c r="HT28" s="624"/>
      <c r="HU28" s="379">
        <f t="shared" si="6"/>
        <v>0</v>
      </c>
      <c r="HX28" s="104"/>
      <c r="HY28" s="15">
        <v>21</v>
      </c>
      <c r="HZ28" s="69"/>
      <c r="IA28" s="245"/>
      <c r="IB28" s="69"/>
      <c r="IC28" s="70"/>
      <c r="ID28" s="71"/>
      <c r="IE28" s="379">
        <f t="shared" si="27"/>
        <v>0</v>
      </c>
      <c r="IH28" s="104"/>
      <c r="II28" s="15">
        <v>21</v>
      </c>
      <c r="IJ28" s="69"/>
      <c r="IK28" s="245"/>
      <c r="IL28" s="69"/>
      <c r="IM28" s="70"/>
      <c r="IN28" s="71"/>
      <c r="IO28" s="236">
        <f t="shared" si="28"/>
        <v>0</v>
      </c>
      <c r="IR28" s="104"/>
      <c r="IS28" s="15">
        <v>21</v>
      </c>
      <c r="IT28" s="69"/>
      <c r="IU28" s="245"/>
      <c r="IV28" s="69"/>
      <c r="IW28" s="70"/>
      <c r="IX28" s="71"/>
      <c r="IY28" s="236">
        <f t="shared" si="29"/>
        <v>0</v>
      </c>
      <c r="JA28" s="69"/>
      <c r="JB28" s="104"/>
      <c r="JC28" s="15">
        <v>21</v>
      </c>
      <c r="JD28" s="69"/>
      <c r="JE28" s="245"/>
      <c r="JF28" s="69"/>
      <c r="JG28" s="70"/>
      <c r="JH28" s="71"/>
      <c r="JI28" s="379">
        <f t="shared" si="30"/>
        <v>0</v>
      </c>
      <c r="JL28" s="104"/>
      <c r="JM28" s="15">
        <v>21</v>
      </c>
      <c r="JN28" s="92"/>
      <c r="JO28" s="237"/>
      <c r="JP28" s="622"/>
      <c r="JQ28" s="70"/>
      <c r="JR28" s="71"/>
      <c r="JS28" s="379">
        <f>JR28*JP28</f>
        <v>0</v>
      </c>
      <c r="JV28" s="94"/>
      <c r="JW28" s="15">
        <v>21</v>
      </c>
      <c r="JX28" s="69"/>
      <c r="JY28" s="245"/>
      <c r="JZ28" s="69"/>
      <c r="KA28" s="70"/>
      <c r="KB28" s="71"/>
      <c r="KC28" s="379">
        <f t="shared" si="32"/>
        <v>0</v>
      </c>
      <c r="KF28" s="94"/>
      <c r="KG28" s="15">
        <v>21</v>
      </c>
      <c r="KH28" s="69"/>
      <c r="KI28" s="245"/>
      <c r="KJ28" s="69"/>
      <c r="KK28" s="70"/>
      <c r="KL28" s="71"/>
      <c r="KM28" s="379">
        <f t="shared" si="33"/>
        <v>0</v>
      </c>
      <c r="KP28" s="94"/>
      <c r="KQ28" s="15">
        <v>21</v>
      </c>
      <c r="KR28" s="69"/>
      <c r="KS28" s="245"/>
      <c r="KT28" s="625"/>
      <c r="KU28" s="623"/>
      <c r="KV28" s="624"/>
      <c r="KW28" s="379">
        <f t="shared" si="34"/>
        <v>0</v>
      </c>
      <c r="KZ28" s="104"/>
      <c r="LA28" s="15">
        <v>21</v>
      </c>
      <c r="LB28" s="92"/>
      <c r="LC28" s="237"/>
      <c r="LD28" s="92"/>
      <c r="LE28" s="95"/>
      <c r="LF28" s="71"/>
      <c r="LG28" s="379">
        <f t="shared" si="35"/>
        <v>0</v>
      </c>
      <c r="LJ28" s="104"/>
      <c r="LK28" s="15">
        <v>21</v>
      </c>
      <c r="LL28" s="92"/>
      <c r="LM28" s="237"/>
      <c r="LN28" s="92"/>
      <c r="LO28" s="95"/>
      <c r="LP28" s="71"/>
      <c r="LQ28" s="379">
        <f t="shared" si="36"/>
        <v>0</v>
      </c>
      <c r="LT28" s="104"/>
      <c r="LU28" s="15">
        <v>21</v>
      </c>
      <c r="LV28" s="92"/>
      <c r="LW28" s="237"/>
      <c r="LX28" s="92"/>
      <c r="LY28" s="95"/>
      <c r="LZ28" s="71"/>
      <c r="MA28" s="379">
        <f t="shared" si="37"/>
        <v>0</v>
      </c>
      <c r="MB28" s="379"/>
      <c r="MD28" s="104"/>
      <c r="ME28" s="15">
        <v>21</v>
      </c>
      <c r="MF28" s="289"/>
      <c r="MG28" s="237"/>
      <c r="MH28" s="289"/>
      <c r="MI28" s="95"/>
      <c r="MJ28" s="71"/>
      <c r="MK28" s="71">
        <f t="shared" si="38"/>
        <v>0</v>
      </c>
      <c r="MN28" s="104"/>
      <c r="MO28" s="15">
        <v>21</v>
      </c>
      <c r="MP28" s="92"/>
      <c r="MQ28" s="237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7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7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7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7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7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7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7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7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7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7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7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7"/>
      <c r="RS28" s="92"/>
      <c r="RT28" s="95"/>
      <c r="RU28" s="281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7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7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7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>
        <f t="shared" ref="B29:I29" si="77">JA5</f>
        <v>0</v>
      </c>
      <c r="C29" s="75">
        <f t="shared" si="77"/>
        <v>0</v>
      </c>
      <c r="D29" s="100">
        <f t="shared" si="77"/>
        <v>0</v>
      </c>
      <c r="E29" s="132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3">
        <f t="shared" si="77"/>
        <v>0</v>
      </c>
      <c r="K29" s="95"/>
      <c r="L29" s="71"/>
      <c r="O29" s="245"/>
      <c r="P29" s="15"/>
      <c r="Q29" s="92"/>
      <c r="R29" s="79"/>
      <c r="S29" s="71">
        <f>SUM(S8:S28)</f>
        <v>0</v>
      </c>
      <c r="V29" s="104"/>
      <c r="W29" s="15"/>
      <c r="X29" s="69"/>
      <c r="Y29" s="245"/>
      <c r="Z29" s="625"/>
      <c r="AA29" s="623"/>
      <c r="AB29" s="624"/>
      <c r="AC29" s="379">
        <f>SUM(AC8:AC28)</f>
        <v>0</v>
      </c>
      <c r="AF29" s="104"/>
      <c r="AG29" s="15"/>
      <c r="AH29" s="92"/>
      <c r="AI29" s="237"/>
      <c r="AJ29" s="92"/>
      <c r="AK29" s="95"/>
      <c r="AL29" s="71"/>
      <c r="AM29" s="379">
        <f>AL29*AJ29</f>
        <v>0</v>
      </c>
      <c r="AP29" s="104"/>
      <c r="AQ29" s="15"/>
      <c r="AR29" s="92"/>
      <c r="AS29" s="237"/>
      <c r="AT29" s="92"/>
      <c r="AU29" s="95"/>
      <c r="AV29" s="71"/>
      <c r="AW29" s="379">
        <f t="shared" si="11"/>
        <v>0</v>
      </c>
      <c r="AZ29" s="104"/>
      <c r="BA29" s="15"/>
      <c r="BB29" s="92"/>
      <c r="BC29" s="237"/>
      <c r="BD29" s="92"/>
      <c r="BE29" s="95"/>
      <c r="BF29" s="71"/>
      <c r="BG29" s="379">
        <f t="shared" si="12"/>
        <v>0</v>
      </c>
      <c r="BJ29" s="104"/>
      <c r="BK29" s="15"/>
      <c r="BL29" s="92"/>
      <c r="BM29" s="237"/>
      <c r="BN29" s="92"/>
      <c r="BO29" s="95"/>
      <c r="BP29" s="71"/>
      <c r="BQ29" s="389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79">
        <v>0</v>
      </c>
      <c r="CD29" s="104"/>
      <c r="CE29" s="15">
        <v>22</v>
      </c>
      <c r="CF29" s="92"/>
      <c r="CG29" s="282"/>
      <c r="CH29" s="92"/>
      <c r="CI29" s="291"/>
      <c r="CJ29" s="283"/>
      <c r="CK29" s="379">
        <f t="shared" si="14"/>
        <v>0</v>
      </c>
      <c r="CN29" s="397"/>
      <c r="CO29" s="15">
        <v>22</v>
      </c>
      <c r="CP29" s="92"/>
      <c r="CQ29" s="282"/>
      <c r="CR29" s="92"/>
      <c r="CS29" s="284"/>
      <c r="CT29" s="283"/>
      <c r="CU29" s="384">
        <f t="shared" si="58"/>
        <v>0</v>
      </c>
      <c r="CX29" s="104"/>
      <c r="CY29" s="15"/>
      <c r="CZ29" s="92"/>
      <c r="DA29" s="237"/>
      <c r="DB29" s="92"/>
      <c r="DC29" s="95"/>
      <c r="DD29" s="71"/>
      <c r="DE29" s="379">
        <f t="shared" si="15"/>
        <v>0</v>
      </c>
      <c r="DH29" s="104"/>
      <c r="DI29" s="15"/>
      <c r="DJ29" s="92"/>
      <c r="DK29" s="237"/>
      <c r="DL29" s="92"/>
      <c r="DM29" s="95"/>
      <c r="DN29" s="71"/>
      <c r="DO29" s="384">
        <f t="shared" si="16"/>
        <v>0</v>
      </c>
      <c r="DR29" s="94"/>
      <c r="DS29" s="15">
        <v>22</v>
      </c>
      <c r="DT29" s="622"/>
      <c r="DU29" s="726"/>
      <c r="DV29" s="622"/>
      <c r="DW29" s="783"/>
      <c r="DX29" s="624"/>
      <c r="DY29" s="379">
        <f t="shared" si="17"/>
        <v>0</v>
      </c>
      <c r="EB29" s="104"/>
      <c r="EC29" s="15">
        <v>22</v>
      </c>
      <c r="ED29" s="69"/>
      <c r="EE29" s="245"/>
      <c r="EF29" s="69"/>
      <c r="EG29" s="70"/>
      <c r="EH29" s="71"/>
      <c r="EI29" s="379">
        <f>SUM(EI8:EI28)</f>
        <v>0</v>
      </c>
      <c r="EL29" s="104"/>
      <c r="EM29" s="15">
        <v>22</v>
      </c>
      <c r="EN29" s="69"/>
      <c r="EO29" s="245"/>
      <c r="EP29" s="69"/>
      <c r="EQ29" s="70"/>
      <c r="ER29" s="71"/>
      <c r="ES29" s="379">
        <f>SUM(ES8:ES28)</f>
        <v>0</v>
      </c>
      <c r="EV29" s="94"/>
      <c r="EW29" s="15">
        <v>22</v>
      </c>
      <c r="EX29" s="622"/>
      <c r="EY29" s="726"/>
      <c r="EZ29" s="622"/>
      <c r="FA29" s="623"/>
      <c r="FB29" s="624"/>
      <c r="FC29" s="379">
        <f t="shared" si="20"/>
        <v>0</v>
      </c>
      <c r="FF29" s="94"/>
      <c r="FG29" s="15">
        <v>22</v>
      </c>
      <c r="FH29" s="622"/>
      <c r="FI29" s="726"/>
      <c r="FJ29" s="622"/>
      <c r="FK29" s="623"/>
      <c r="FL29" s="624"/>
      <c r="FM29" s="379">
        <f t="shared" si="21"/>
        <v>0</v>
      </c>
      <c r="FP29" s="104"/>
      <c r="FQ29" s="15">
        <v>22</v>
      </c>
      <c r="FR29" s="92"/>
      <c r="FS29" s="237"/>
      <c r="FT29" s="92"/>
      <c r="FU29" s="70"/>
      <c r="FV29" s="71"/>
      <c r="FW29" s="379">
        <f t="shared" si="22"/>
        <v>0</v>
      </c>
      <c r="FZ29" s="104"/>
      <c r="GA29" s="15"/>
      <c r="GB29" s="344"/>
      <c r="GC29" s="237"/>
      <c r="GD29" s="92"/>
      <c r="GE29" s="95"/>
      <c r="GF29" s="71"/>
      <c r="GG29" s="379">
        <f t="shared" si="23"/>
        <v>0</v>
      </c>
      <c r="GJ29" s="104" t="s">
        <v>40</v>
      </c>
      <c r="GK29" s="15">
        <v>22</v>
      </c>
      <c r="GL29" s="92"/>
      <c r="GM29" s="237"/>
      <c r="GN29" s="92"/>
      <c r="GO29" s="95"/>
      <c r="GP29" s="71"/>
      <c r="GQ29" s="379">
        <f>SUM(GQ8:GQ28)</f>
        <v>0</v>
      </c>
      <c r="GT29" s="104"/>
      <c r="GU29" s="15"/>
      <c r="GV29" s="92"/>
      <c r="GW29" s="237"/>
      <c r="GX29" s="622"/>
      <c r="GY29" s="783"/>
      <c r="GZ29" s="71"/>
      <c r="HA29" s="379">
        <f>SUM(HA8:HA28)</f>
        <v>0</v>
      </c>
      <c r="HD29" s="104"/>
      <c r="HE29" s="15">
        <v>22</v>
      </c>
      <c r="HF29" s="92"/>
      <c r="HG29" s="237"/>
      <c r="HH29" s="92"/>
      <c r="HI29" s="70"/>
      <c r="HJ29" s="71"/>
      <c r="HK29" s="379">
        <f t="shared" si="26"/>
        <v>0</v>
      </c>
      <c r="HN29" s="104"/>
      <c r="HO29" s="15">
        <v>22</v>
      </c>
      <c r="HP29" s="625"/>
      <c r="HQ29" s="732"/>
      <c r="HR29" s="625"/>
      <c r="HS29" s="623"/>
      <c r="HT29" s="624"/>
      <c r="HU29" s="379">
        <f>HT29*HR29</f>
        <v>0</v>
      </c>
      <c r="HX29" s="104"/>
      <c r="HY29" s="15">
        <v>22</v>
      </c>
      <c r="HZ29" s="69"/>
      <c r="IA29" s="245"/>
      <c r="IB29" s="69"/>
      <c r="IC29" s="70"/>
      <c r="ID29" s="71"/>
      <c r="IE29" s="379">
        <f t="shared" si="27"/>
        <v>0</v>
      </c>
      <c r="IH29" s="104"/>
      <c r="II29" s="15"/>
      <c r="IJ29" s="69"/>
      <c r="IK29" s="245"/>
      <c r="IL29" s="69"/>
      <c r="IM29" s="70"/>
      <c r="IN29" s="71"/>
      <c r="IO29" s="236">
        <f t="shared" si="28"/>
        <v>0</v>
      </c>
      <c r="IR29" s="104"/>
      <c r="IS29" s="15"/>
      <c r="IT29" s="69"/>
      <c r="IU29" s="245"/>
      <c r="IV29" s="69"/>
      <c r="IW29" s="70"/>
      <c r="IX29" s="71"/>
      <c r="IY29" s="236">
        <f t="shared" si="29"/>
        <v>0</v>
      </c>
      <c r="JA29" s="103"/>
      <c r="JB29" s="104"/>
      <c r="JC29" s="15">
        <v>22</v>
      </c>
      <c r="JD29" s="69"/>
      <c r="JE29" s="245"/>
      <c r="JF29" s="69"/>
      <c r="JG29" s="70"/>
      <c r="JH29" s="71"/>
      <c r="JI29" s="379">
        <f t="shared" si="30"/>
        <v>0</v>
      </c>
      <c r="JL29" s="104"/>
      <c r="JM29" s="15"/>
      <c r="JN29" s="92"/>
      <c r="JO29" s="237"/>
      <c r="JP29" s="622"/>
      <c r="JQ29" s="70"/>
      <c r="JR29" s="71"/>
      <c r="JS29" s="379">
        <f>SUM(JS8:JS28)</f>
        <v>0</v>
      </c>
      <c r="JV29" s="104"/>
      <c r="JW29" s="15"/>
      <c r="JX29" s="69"/>
      <c r="JY29" s="245"/>
      <c r="JZ29" s="69"/>
      <c r="KA29" s="70"/>
      <c r="KB29" s="71"/>
      <c r="KC29" s="379">
        <f>SUM(KC8:KC28)</f>
        <v>0</v>
      </c>
      <c r="KF29" s="104"/>
      <c r="KG29" s="15"/>
      <c r="KH29" s="69"/>
      <c r="KI29" s="245"/>
      <c r="KJ29" s="69"/>
      <c r="KK29" s="70"/>
      <c r="KL29" s="71"/>
      <c r="KM29" s="379">
        <f>SUM(KM8:KM28)</f>
        <v>0</v>
      </c>
      <c r="KP29" s="104"/>
      <c r="KQ29" s="15"/>
      <c r="KR29" s="69"/>
      <c r="KS29" s="245"/>
      <c r="KT29" s="625"/>
      <c r="KU29" s="623"/>
      <c r="KV29" s="624"/>
      <c r="KW29" s="379">
        <f>SUM(KW8:KW28)</f>
        <v>0</v>
      </c>
      <c r="KZ29" s="104"/>
      <c r="LA29" s="15"/>
      <c r="LB29" s="92"/>
      <c r="LC29" s="237"/>
      <c r="LD29" s="92"/>
      <c r="LE29" s="95"/>
      <c r="LF29" s="71"/>
      <c r="LG29" s="379">
        <f>LF29*LD29</f>
        <v>0</v>
      </c>
      <c r="LJ29" s="104"/>
      <c r="LK29" s="15"/>
      <c r="LL29" s="92"/>
      <c r="LM29" s="237"/>
      <c r="LN29" s="92"/>
      <c r="LO29" s="95"/>
      <c r="LP29" s="71"/>
      <c r="LQ29" s="379">
        <f t="shared" si="36"/>
        <v>0</v>
      </c>
      <c r="LT29" s="104"/>
      <c r="LU29" s="15"/>
      <c r="LV29" s="92"/>
      <c r="LW29" s="237"/>
      <c r="LX29" s="92"/>
      <c r="LY29" s="95"/>
      <c r="LZ29" s="71"/>
      <c r="MA29" s="379">
        <f t="shared" si="37"/>
        <v>0</v>
      </c>
      <c r="MB29" s="379"/>
      <c r="MD29" s="104"/>
      <c r="ME29" s="15">
        <v>22</v>
      </c>
      <c r="MF29" s="289"/>
      <c r="MG29" s="237"/>
      <c r="MH29" s="289"/>
      <c r="MI29" s="95"/>
      <c r="MJ29" s="71"/>
      <c r="MK29" s="71">
        <f>SUM(MK8:MK28)</f>
        <v>0</v>
      </c>
      <c r="MN29" s="94"/>
      <c r="MO29" s="15"/>
      <c r="MP29" s="92"/>
      <c r="MQ29" s="237"/>
      <c r="MR29" s="92"/>
      <c r="MS29" s="95"/>
      <c r="MT29" s="71"/>
      <c r="MU29" s="71">
        <f>SUM(MU8:MU28)</f>
        <v>0</v>
      </c>
      <c r="MX29" s="94"/>
      <c r="MY29" s="15"/>
      <c r="MZ29" s="92"/>
      <c r="NA29" s="237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7"/>
      <c r="NO29" s="92"/>
      <c r="NP29" s="95"/>
      <c r="NQ29" s="71"/>
      <c r="NR29" s="71">
        <v>0</v>
      </c>
      <c r="NU29" s="104"/>
      <c r="NV29" s="15"/>
      <c r="NW29" s="92"/>
      <c r="NX29" s="237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7"/>
      <c r="OI29" s="71">
        <f t="shared" si="43"/>
        <v>0</v>
      </c>
      <c r="OJ29" s="92"/>
      <c r="OK29" s="95"/>
      <c r="OL29" s="71"/>
      <c r="OO29" s="104"/>
      <c r="OP29" s="15"/>
      <c r="OQ29" s="92"/>
      <c r="OR29" s="237"/>
      <c r="OS29" s="379">
        <v>0</v>
      </c>
      <c r="OT29" s="92"/>
      <c r="OU29" s="95"/>
      <c r="OV29" s="71"/>
      <c r="OY29" s="104"/>
      <c r="OZ29" s="15"/>
      <c r="PA29" s="92"/>
      <c r="PB29" s="237"/>
      <c r="PC29" s="236">
        <v>0</v>
      </c>
      <c r="PD29" s="92"/>
      <c r="PE29" s="95"/>
      <c r="PF29" s="71"/>
      <c r="PI29" s="104"/>
      <c r="PJ29" s="15"/>
      <c r="PK29" s="92"/>
      <c r="PL29" s="237"/>
      <c r="PM29" s="379">
        <v>0</v>
      </c>
      <c r="PN29" s="237"/>
      <c r="PO29" s="92"/>
      <c r="PP29" s="95"/>
      <c r="PQ29" s="71"/>
      <c r="PT29" s="104"/>
      <c r="PU29" s="15"/>
      <c r="PV29" s="92"/>
      <c r="PW29" s="237"/>
      <c r="PX29" s="842">
        <f>SUM(PX8:PX28)</f>
        <v>0</v>
      </c>
      <c r="PY29" s="92"/>
      <c r="PZ29" s="95"/>
      <c r="QA29" s="71"/>
      <c r="QD29" s="104"/>
      <c r="QE29" s="15"/>
      <c r="QF29" s="92"/>
      <c r="QG29" s="132"/>
      <c r="QH29" s="379">
        <f>SUM(QH8:QH28)</f>
        <v>0</v>
      </c>
      <c r="QI29" s="92"/>
      <c r="QJ29" s="95"/>
      <c r="QK29" s="71"/>
      <c r="QN29" s="104"/>
      <c r="QO29" s="15"/>
      <c r="QP29" s="92"/>
      <c r="QQ29" s="237"/>
      <c r="QR29" s="237"/>
      <c r="QS29" s="92"/>
      <c r="QT29" s="95"/>
      <c r="QU29" s="71"/>
      <c r="QX29" s="104"/>
      <c r="QY29" s="15"/>
      <c r="QZ29" s="92"/>
      <c r="RA29" s="237"/>
      <c r="RB29" s="71">
        <f>SUM(RB8:RB28)</f>
        <v>0</v>
      </c>
      <c r="RC29" s="92"/>
      <c r="RD29" s="95"/>
      <c r="RE29" s="71"/>
      <c r="RH29" s="104"/>
      <c r="RI29" s="15"/>
      <c r="RJ29" s="92"/>
      <c r="RK29" s="237"/>
      <c r="RL29" s="71">
        <f>SUM(RL8:RL28)</f>
        <v>0</v>
      </c>
      <c r="RM29" s="92"/>
      <c r="RN29" s="95"/>
      <c r="RO29" s="71"/>
      <c r="RR29" s="104"/>
      <c r="RS29" s="15"/>
      <c r="RT29" s="92"/>
      <c r="RU29" s="237"/>
      <c r="RV29" s="71">
        <f>SUM(RV8:RV28)</f>
        <v>0</v>
      </c>
      <c r="RW29" s="92"/>
      <c r="RX29" s="95"/>
      <c r="RY29" s="281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5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5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>
        <f t="shared" ref="B30:H30" si="78">JK5</f>
        <v>0</v>
      </c>
      <c r="C30" s="75">
        <f t="shared" si="78"/>
        <v>0</v>
      </c>
      <c r="D30" s="100">
        <f t="shared" si="78"/>
        <v>0</v>
      </c>
      <c r="E30" s="132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3">
        <f>F30-H30</f>
        <v>0</v>
      </c>
      <c r="L30" s="104"/>
      <c r="M30" s="15"/>
      <c r="N30" s="69"/>
      <c r="O30" s="237"/>
      <c r="P30" s="69"/>
      <c r="S30" s="71"/>
      <c r="V30" s="104"/>
      <c r="W30" s="15"/>
      <c r="X30" s="69"/>
      <c r="Y30" s="245"/>
      <c r="Z30" s="103"/>
      <c r="AA30" s="70"/>
      <c r="AB30" s="71"/>
      <c r="AF30" s="104"/>
      <c r="AG30" s="15"/>
      <c r="AH30" s="92"/>
      <c r="AI30" s="237"/>
      <c r="AJ30" s="69"/>
      <c r="AK30" s="95"/>
      <c r="AL30" s="71"/>
      <c r="AM30" s="379">
        <f>SUM(AM8:AM29)</f>
        <v>0</v>
      </c>
      <c r="AP30" s="104"/>
      <c r="AQ30" s="15"/>
      <c r="AR30" s="92"/>
      <c r="AS30" s="237"/>
      <c r="AT30" s="92"/>
      <c r="AU30" s="95"/>
      <c r="AV30" s="71"/>
      <c r="AW30" s="379">
        <f>SUM(AW8:AW29)</f>
        <v>0</v>
      </c>
      <c r="AZ30" s="104"/>
      <c r="BA30" s="15"/>
      <c r="BB30" s="92"/>
      <c r="BC30" s="237"/>
      <c r="BD30" s="92"/>
      <c r="BE30" s="95"/>
      <c r="BF30" s="71"/>
      <c r="BG30" s="379">
        <f>SUM(BG8:BG29)</f>
        <v>0</v>
      </c>
      <c r="BJ30" s="104"/>
      <c r="BK30" s="15"/>
      <c r="BL30" s="92"/>
      <c r="BM30" s="237"/>
      <c r="BN30" s="92"/>
      <c r="BO30" s="95"/>
      <c r="BP30" s="71"/>
      <c r="BQ30" s="379">
        <f>SUM(BQ8:BQ29)</f>
        <v>0</v>
      </c>
      <c r="BT30" s="104"/>
      <c r="BU30" s="15"/>
      <c r="BV30" s="69"/>
      <c r="BW30" s="79"/>
      <c r="BX30" s="69"/>
      <c r="BY30" s="95"/>
      <c r="BZ30" s="71"/>
      <c r="CA30" s="379">
        <f>SUM(CA8:CA29)</f>
        <v>0</v>
      </c>
      <c r="CD30" s="104"/>
      <c r="CE30" s="15">
        <v>23</v>
      </c>
      <c r="CF30" s="69"/>
      <c r="CG30" s="282"/>
      <c r="CH30" s="69"/>
      <c r="CI30" s="291"/>
      <c r="CJ30" s="283"/>
      <c r="CK30" s="379">
        <f>SUM(CK8:CK29)</f>
        <v>0</v>
      </c>
      <c r="CN30" s="104"/>
      <c r="CO30" s="15"/>
      <c r="CP30" s="69"/>
      <c r="CQ30" s="237"/>
      <c r="CR30" s="69"/>
      <c r="CS30" s="95"/>
      <c r="CT30" s="71"/>
      <c r="CU30" s="384">
        <f t="shared" si="58"/>
        <v>0</v>
      </c>
      <c r="CX30" s="104"/>
      <c r="CY30" s="15"/>
      <c r="CZ30" s="69"/>
      <c r="DA30" s="237"/>
      <c r="DB30" s="69"/>
      <c r="DC30" s="95"/>
      <c r="DD30" s="71"/>
      <c r="DE30" s="379">
        <f>SUM(DE8:DE29)</f>
        <v>0</v>
      </c>
      <c r="DH30" s="104"/>
      <c r="DI30" s="15"/>
      <c r="DJ30" s="69"/>
      <c r="DK30" s="237"/>
      <c r="DL30" s="69"/>
      <c r="DM30" s="95"/>
      <c r="DN30" s="71"/>
      <c r="DO30" s="379">
        <f>SUM(DO8:DO29)</f>
        <v>0</v>
      </c>
      <c r="DR30" s="104"/>
      <c r="DS30" s="15"/>
      <c r="DT30" s="69"/>
      <c r="DU30" s="237"/>
      <c r="DV30" s="69"/>
      <c r="DW30" s="95"/>
      <c r="DX30" s="71"/>
      <c r="DY30" s="379">
        <f>SUM(DY8:DY29)</f>
        <v>0</v>
      </c>
      <c r="EB30" s="104"/>
      <c r="EC30" s="15"/>
      <c r="ED30" s="69"/>
      <c r="EE30" s="245"/>
      <c r="EF30" s="103"/>
      <c r="EG30" s="70"/>
      <c r="EH30" s="71"/>
      <c r="EL30" s="104"/>
      <c r="EM30" s="15"/>
      <c r="EN30" s="69"/>
      <c r="EO30" s="245"/>
      <c r="EP30" s="103"/>
      <c r="EQ30" s="70"/>
      <c r="ER30" s="71"/>
      <c r="EV30" s="104"/>
      <c r="EW30" s="15"/>
      <c r="EX30" s="69"/>
      <c r="EY30" s="245"/>
      <c r="EZ30" s="103"/>
      <c r="FA30" s="70"/>
      <c r="FB30" s="71"/>
      <c r="FC30" s="379">
        <f>SUM(FC8:FC29)</f>
        <v>0</v>
      </c>
      <c r="FF30" s="94"/>
      <c r="FG30" s="15"/>
      <c r="FH30" s="622"/>
      <c r="FI30" s="726"/>
      <c r="FJ30" s="656"/>
      <c r="FK30" s="623"/>
      <c r="FL30" s="624"/>
      <c r="FM30" s="379">
        <f>SUM(FM8:FM29)</f>
        <v>0</v>
      </c>
      <c r="FP30" s="104"/>
      <c r="FQ30" s="15"/>
      <c r="FR30" s="92"/>
      <c r="FS30" s="237"/>
      <c r="FT30" s="92"/>
      <c r="FU30" s="70"/>
      <c r="FV30" s="71"/>
      <c r="FW30" s="379">
        <f>SUM(FW8:FW29)</f>
        <v>0</v>
      </c>
      <c r="FZ30" s="104"/>
      <c r="GA30" s="15"/>
      <c r="GB30" s="344"/>
      <c r="GC30" s="237"/>
      <c r="GD30" s="69"/>
      <c r="GE30" s="95"/>
      <c r="GF30" s="71"/>
      <c r="GG30" s="379">
        <f>SUM(GG8:GG29)</f>
        <v>0</v>
      </c>
      <c r="GJ30" s="104"/>
      <c r="GK30" s="15">
        <v>23</v>
      </c>
      <c r="GL30" s="92"/>
      <c r="GM30" s="237"/>
      <c r="GN30" s="92"/>
      <c r="GO30" s="95"/>
      <c r="GP30" s="71"/>
      <c r="GT30" s="104"/>
      <c r="GU30" s="15"/>
      <c r="GV30" s="69"/>
      <c r="GW30" s="282"/>
      <c r="GX30" s="165"/>
      <c r="GY30" s="284"/>
      <c r="GZ30" s="283"/>
      <c r="HA30" s="384"/>
      <c r="HD30" s="104"/>
      <c r="HE30" s="15"/>
      <c r="HF30" s="92"/>
      <c r="HG30" s="237"/>
      <c r="HH30" s="103"/>
      <c r="HI30" s="70"/>
      <c r="HJ30" s="71"/>
      <c r="HK30" s="379">
        <f>SUM(HK8:HK29)</f>
        <v>0</v>
      </c>
      <c r="HN30" s="104"/>
      <c r="HO30" s="15"/>
      <c r="HP30" s="69"/>
      <c r="HQ30" s="245"/>
      <c r="HR30" s="103"/>
      <c r="HS30" s="70"/>
      <c r="HT30" s="71"/>
      <c r="HU30" s="379">
        <f>SUM(HU8:HU29)</f>
        <v>0</v>
      </c>
      <c r="HX30" s="104"/>
      <c r="HY30" s="15">
        <v>23</v>
      </c>
      <c r="HZ30" s="69"/>
      <c r="IA30" s="245"/>
      <c r="IB30" s="103"/>
      <c r="IC30" s="70"/>
      <c r="ID30" s="71"/>
      <c r="IE30" s="379">
        <f>SUM(IE8:IE29)</f>
        <v>0</v>
      </c>
      <c r="IH30" s="104"/>
      <c r="II30" s="15"/>
      <c r="IJ30" s="69"/>
      <c r="IK30" s="245"/>
      <c r="IL30" s="103"/>
      <c r="IM30" s="70"/>
      <c r="IN30" s="71"/>
      <c r="IO30" s="379">
        <f>SUM(IO8:IO29)</f>
        <v>0</v>
      </c>
      <c r="IR30" s="104"/>
      <c r="IS30" s="15"/>
      <c r="IT30" s="69"/>
      <c r="IU30" s="245"/>
      <c r="IV30" s="103"/>
      <c r="IW30" s="70"/>
      <c r="IX30" s="71"/>
      <c r="IY30" s="379">
        <f>SUM(IY8:IY29)</f>
        <v>0</v>
      </c>
      <c r="JB30" s="104"/>
      <c r="JC30" s="15"/>
      <c r="JD30" s="69"/>
      <c r="JE30" s="245"/>
      <c r="JF30" s="103"/>
      <c r="JG30" s="70"/>
      <c r="JH30" s="71"/>
      <c r="JI30" s="379">
        <f>SUM(JI8:JI29)</f>
        <v>0</v>
      </c>
      <c r="JL30" s="104"/>
      <c r="JM30" s="15"/>
      <c r="JN30" s="92"/>
      <c r="JO30" s="237"/>
      <c r="JP30" s="103"/>
      <c r="JQ30" s="70"/>
      <c r="JR30" s="71"/>
      <c r="JV30" s="104"/>
      <c r="JW30" s="15"/>
      <c r="JX30" s="69"/>
      <c r="JY30" s="245"/>
      <c r="JZ30" s="103"/>
      <c r="KA30" s="70"/>
      <c r="KB30" s="71"/>
      <c r="KF30" s="104"/>
      <c r="KG30" s="15"/>
      <c r="KH30" s="69"/>
      <c r="KI30" s="245"/>
      <c r="KJ30" s="103"/>
      <c r="KK30" s="70"/>
      <c r="KL30" s="71"/>
      <c r="KP30" s="104"/>
      <c r="KQ30" s="15"/>
      <c r="KR30" s="69"/>
      <c r="KS30" s="245"/>
      <c r="KT30" s="103"/>
      <c r="KU30" s="70"/>
      <c r="KV30" s="71"/>
      <c r="KZ30" s="104"/>
      <c r="LA30" s="15"/>
      <c r="LB30" s="92"/>
      <c r="LC30" s="237"/>
      <c r="LD30" s="69"/>
      <c r="LE30" s="95"/>
      <c r="LF30" s="71"/>
      <c r="LG30" s="379">
        <f>SUM(LG8:LG29)</f>
        <v>0</v>
      </c>
      <c r="LJ30" s="104"/>
      <c r="LK30" s="15"/>
      <c r="LL30" s="92"/>
      <c r="LM30" s="237"/>
      <c r="LN30" s="92"/>
      <c r="LO30" s="95"/>
      <c r="LP30" s="71"/>
      <c r="LQ30" s="379">
        <f>SUM(LQ8:LQ29)</f>
        <v>0</v>
      </c>
      <c r="LT30" s="104"/>
      <c r="LU30" s="15"/>
      <c r="LV30" s="69"/>
      <c r="LW30" s="237"/>
      <c r="LX30" s="69"/>
      <c r="LY30" s="95"/>
      <c r="LZ30" s="71"/>
      <c r="MA30" s="379">
        <f>SUM(MA8:MA29)</f>
        <v>0</v>
      </c>
      <c r="MB30" s="379"/>
      <c r="MD30" s="104"/>
      <c r="ME30" s="15"/>
      <c r="MF30" s="289"/>
      <c r="MG30" s="237"/>
      <c r="MH30" s="69"/>
      <c r="MI30" s="95"/>
      <c r="MJ30" s="71"/>
      <c r="MK30" s="71"/>
      <c r="MN30" s="104"/>
      <c r="MO30" s="15"/>
      <c r="MP30" s="69"/>
      <c r="MQ30" s="237"/>
      <c r="MR30" s="69"/>
      <c r="MS30" s="95"/>
      <c r="MT30" s="71"/>
      <c r="MU30" s="71"/>
      <c r="MX30" s="104"/>
      <c r="MY30" s="15"/>
      <c r="MZ30" s="69"/>
      <c r="NA30" s="237"/>
      <c r="NB30" s="69"/>
      <c r="NC30" s="95"/>
      <c r="ND30" s="71"/>
      <c r="NE30" s="71"/>
      <c r="NI30" s="15"/>
      <c r="NJ30" s="69"/>
      <c r="NK30" s="237"/>
      <c r="NL30" s="69"/>
      <c r="NM30" s="95"/>
      <c r="NN30" s="71"/>
      <c r="NO30" s="71">
        <f>SUM(NO8:NO29)</f>
        <v>0</v>
      </c>
      <c r="NR30" s="104"/>
      <c r="NS30" s="15"/>
      <c r="NT30" s="69"/>
      <c r="NU30" s="237"/>
      <c r="NV30" s="69"/>
      <c r="NW30" s="95"/>
      <c r="NX30" s="71"/>
      <c r="NY30" s="71">
        <f>SUM(NY8:NY29)</f>
        <v>0</v>
      </c>
      <c r="OC30" s="15"/>
      <c r="OD30" s="69"/>
      <c r="OE30" s="237"/>
      <c r="OF30" s="69"/>
      <c r="OG30" s="95"/>
      <c r="OH30" s="71"/>
      <c r="OI30" s="71">
        <f>SUM(OI8:OI29)</f>
        <v>0</v>
      </c>
      <c r="OL30" s="104"/>
      <c r="OM30" s="15"/>
      <c r="ON30" s="69"/>
      <c r="OO30" s="237"/>
      <c r="OP30" s="69"/>
      <c r="OQ30" s="95"/>
      <c r="OR30" s="71"/>
      <c r="OS30" s="71">
        <f>SUM(OS8:OS29)</f>
        <v>0</v>
      </c>
      <c r="OV30" s="104"/>
      <c r="OW30" s="15"/>
      <c r="OX30" s="69"/>
      <c r="OY30" s="237"/>
      <c r="OZ30" s="92"/>
      <c r="PA30" s="95"/>
      <c r="PB30" s="71"/>
      <c r="PC30" s="71">
        <f>SUM(PC8:PC29)</f>
        <v>0</v>
      </c>
      <c r="PG30" s="15"/>
      <c r="PH30" s="69"/>
      <c r="PI30" s="237"/>
      <c r="PJ30" s="69"/>
      <c r="PK30" s="95"/>
      <c r="PL30" s="71"/>
      <c r="PM30" s="842">
        <f>SUM(PM8:PM29)</f>
        <v>0</v>
      </c>
      <c r="PN30" s="71"/>
      <c r="PQ30" s="104"/>
      <c r="PR30" s="15"/>
      <c r="PS30" s="69"/>
      <c r="PT30" s="237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7"/>
      <c r="QO30" s="92"/>
      <c r="QP30" s="95"/>
      <c r="QQ30" s="71"/>
      <c r="QR30" s="71"/>
      <c r="QU30" s="104"/>
      <c r="QV30" s="15"/>
      <c r="QW30" s="69"/>
      <c r="QX30" s="237"/>
      <c r="QY30" s="92"/>
      <c r="QZ30" s="95"/>
      <c r="RA30" s="71"/>
      <c r="RB30" s="71"/>
      <c r="RE30" s="104"/>
      <c r="RF30" s="15"/>
      <c r="RG30" s="69"/>
      <c r="RH30" s="237"/>
      <c r="RI30" s="92"/>
      <c r="RJ30" s="95"/>
      <c r="RK30" s="71"/>
      <c r="RL30" s="71"/>
      <c r="RO30" s="104"/>
      <c r="RP30" s="15"/>
      <c r="RQ30" s="69"/>
      <c r="RR30" s="237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7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>
        <f t="shared" ref="B31:H31" si="79">JU5</f>
        <v>0</v>
      </c>
      <c r="C31" s="75">
        <f t="shared" si="79"/>
        <v>0</v>
      </c>
      <c r="D31" s="100">
        <f t="shared" si="79"/>
        <v>0</v>
      </c>
      <c r="E31" s="132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3">
        <f t="shared" ref="I31:I92" si="80">F31-H31</f>
        <v>0</v>
      </c>
      <c r="L31" s="310"/>
      <c r="M31" s="311"/>
      <c r="N31" s="293"/>
      <c r="O31" s="299"/>
      <c r="P31" s="293"/>
      <c r="Q31" s="272"/>
      <c r="S31" s="71"/>
      <c r="V31" s="178"/>
      <c r="W31" s="37"/>
      <c r="X31" s="293"/>
      <c r="Y31" s="294"/>
      <c r="Z31" s="199"/>
      <c r="AA31" s="136"/>
      <c r="AB31" s="193"/>
      <c r="AC31" s="383"/>
      <c r="AF31" s="178"/>
      <c r="AG31" s="298"/>
      <c r="AH31" s="293"/>
      <c r="AI31" s="198"/>
      <c r="AJ31" s="293"/>
      <c r="AK31" s="308"/>
      <c r="AL31" s="193"/>
      <c r="AM31" s="383"/>
      <c r="AP31" s="178"/>
      <c r="AQ31" s="37"/>
      <c r="AR31" s="301"/>
      <c r="AS31" s="294"/>
      <c r="AT31" s="301"/>
      <c r="AU31" s="308"/>
      <c r="AV31" s="193"/>
      <c r="AW31" s="383"/>
      <c r="AZ31" s="178"/>
      <c r="BA31" s="37"/>
      <c r="BB31" s="301"/>
      <c r="BC31" s="294"/>
      <c r="BD31" s="301"/>
      <c r="BE31" s="308"/>
      <c r="BF31" s="193"/>
      <c r="BG31" s="383"/>
      <c r="BJ31" s="178"/>
      <c r="BK31" s="37"/>
      <c r="BL31" s="301"/>
      <c r="BM31" s="294"/>
      <c r="BN31" s="301"/>
      <c r="BO31" s="308"/>
      <c r="BP31" s="193"/>
      <c r="BT31" s="178"/>
      <c r="BU31" s="37"/>
      <c r="BV31" s="293"/>
      <c r="BW31" s="198"/>
      <c r="BX31" s="293"/>
      <c r="BY31" s="272"/>
      <c r="BZ31" s="193"/>
      <c r="CD31" s="178"/>
      <c r="CE31" s="37">
        <v>24</v>
      </c>
      <c r="CF31" s="293"/>
      <c r="CG31" s="351"/>
      <c r="CH31" s="293"/>
      <c r="CI31" s="352"/>
      <c r="CJ31" s="353"/>
      <c r="CN31" s="178"/>
      <c r="CO31" s="37"/>
      <c r="CP31" s="293"/>
      <c r="CQ31" s="300"/>
      <c r="CR31" s="293"/>
      <c r="CS31" s="272"/>
      <c r="CT31" s="71"/>
      <c r="CU31" s="384">
        <f>SUM(CU8:CU30)</f>
        <v>0</v>
      </c>
      <c r="CX31" s="178"/>
      <c r="CY31" s="37"/>
      <c r="CZ31" s="293"/>
      <c r="DA31" s="300"/>
      <c r="DB31" s="293"/>
      <c r="DC31" s="272"/>
      <c r="DD31" s="71"/>
      <c r="DH31" s="178"/>
      <c r="DI31" s="37"/>
      <c r="DJ31" s="293"/>
      <c r="DK31" s="300"/>
      <c r="DL31" s="293"/>
      <c r="DM31" s="272"/>
      <c r="DN31" s="71"/>
      <c r="DR31" s="178"/>
      <c r="DS31" s="37"/>
      <c r="DT31" s="293"/>
      <c r="DU31" s="300"/>
      <c r="DV31" s="293"/>
      <c r="DW31" s="272"/>
      <c r="DX31" s="193"/>
      <c r="EB31" s="178"/>
      <c r="EC31" s="37"/>
      <c r="ED31" s="293"/>
      <c r="EE31" s="294"/>
      <c r="EF31" s="199"/>
      <c r="EG31" s="136"/>
      <c r="EH31" s="193"/>
      <c r="EI31" s="383"/>
      <c r="EL31" s="178"/>
      <c r="EM31" s="37"/>
      <c r="EN31" s="293"/>
      <c r="EO31" s="294"/>
      <c r="EP31" s="199"/>
      <c r="EQ31" s="136"/>
      <c r="ER31" s="193"/>
      <c r="ES31" s="383"/>
      <c r="EV31" s="178"/>
      <c r="EW31" s="37"/>
      <c r="EX31" s="293"/>
      <c r="EY31" s="294"/>
      <c r="EZ31" s="199"/>
      <c r="FA31" s="136"/>
      <c r="FB31" s="193"/>
      <c r="FC31" s="383"/>
      <c r="FF31" s="302"/>
      <c r="FG31" s="37"/>
      <c r="FH31" s="293"/>
      <c r="FI31" s="198"/>
      <c r="FJ31" s="293"/>
      <c r="FK31" s="136"/>
      <c r="FL31" s="193"/>
      <c r="FM31" s="383"/>
      <c r="FP31" s="178"/>
      <c r="FQ31" s="37"/>
      <c r="FR31" s="301"/>
      <c r="FS31" s="294"/>
      <c r="FT31" s="301"/>
      <c r="FU31" s="136"/>
      <c r="FV31" s="193"/>
      <c r="FW31" s="383"/>
      <c r="FZ31" s="178"/>
      <c r="GA31" s="298"/>
      <c r="GB31" s="345"/>
      <c r="GC31" s="299"/>
      <c r="GD31" s="293"/>
      <c r="GE31" s="272"/>
      <c r="GJ31" s="972"/>
      <c r="GK31" s="52"/>
      <c r="GL31" s="303"/>
      <c r="GM31" s="304"/>
      <c r="GN31" s="305"/>
      <c r="GO31" s="306"/>
      <c r="GP31" s="307"/>
      <c r="GQ31" s="386"/>
      <c r="GT31" s="972"/>
      <c r="GU31" s="52"/>
      <c r="GV31" s="303"/>
      <c r="GW31" s="304"/>
      <c r="GX31" s="305"/>
      <c r="GY31" s="306"/>
      <c r="GZ31" s="307"/>
      <c r="HA31" s="386"/>
      <c r="HD31" s="178"/>
      <c r="HE31" s="37"/>
      <c r="HF31" s="301"/>
      <c r="HG31" s="294"/>
      <c r="HH31" s="199"/>
      <c r="HI31" s="136"/>
      <c r="HJ31" s="193"/>
      <c r="HK31" s="383"/>
      <c r="HN31" s="178"/>
      <c r="HO31" s="37"/>
      <c r="HP31" s="293"/>
      <c r="HQ31" s="294"/>
      <c r="HR31" s="199"/>
      <c r="HS31" s="136"/>
      <c r="HT31" s="193"/>
      <c r="HU31" s="383"/>
      <c r="HX31" s="178"/>
      <c r="HY31" s="37"/>
      <c r="HZ31" s="293"/>
      <c r="IA31" s="294"/>
      <c r="IB31" s="199"/>
      <c r="IC31" s="136"/>
      <c r="ID31" s="193"/>
      <c r="IE31" s="383"/>
      <c r="IH31" s="178"/>
      <c r="II31" s="37"/>
      <c r="IJ31" s="293"/>
      <c r="IK31" s="294"/>
      <c r="IL31" s="199"/>
      <c r="IM31" s="136"/>
      <c r="IN31" s="193"/>
      <c r="IO31" s="383"/>
      <c r="IR31" s="178"/>
      <c r="IS31" s="37"/>
      <c r="IT31" s="293"/>
      <c r="IU31" s="294"/>
      <c r="IV31" s="199"/>
      <c r="IW31" s="136"/>
      <c r="IX31" s="193"/>
      <c r="IY31" s="383"/>
      <c r="JB31" s="178"/>
      <c r="JC31" s="37"/>
      <c r="JD31" s="293"/>
      <c r="JE31" s="294"/>
      <c r="JF31" s="199"/>
      <c r="JG31" s="136"/>
      <c r="JH31" s="193"/>
      <c r="JI31" s="383"/>
      <c r="JL31" s="178"/>
      <c r="JM31" s="37"/>
      <c r="JN31" s="301"/>
      <c r="JO31" s="294"/>
      <c r="JP31" s="199"/>
      <c r="JQ31" s="136"/>
      <c r="JR31" s="193"/>
      <c r="JS31" s="383"/>
      <c r="JV31" s="178"/>
      <c r="JW31" s="37"/>
      <c r="JX31" s="293"/>
      <c r="JY31" s="294"/>
      <c r="JZ31" s="199"/>
      <c r="KA31" s="136"/>
      <c r="KB31" s="193"/>
      <c r="KC31" s="383"/>
      <c r="KF31" s="178"/>
      <c r="KG31" s="37"/>
      <c r="KH31" s="293"/>
      <c r="KI31" s="294"/>
      <c r="KJ31" s="199"/>
      <c r="KK31" s="136"/>
      <c r="KL31" s="193"/>
      <c r="KM31" s="383"/>
      <c r="KP31" s="178"/>
      <c r="KQ31" s="37"/>
      <c r="KR31" s="293"/>
      <c r="KS31" s="294"/>
      <c r="KT31" s="199"/>
      <c r="KU31" s="136"/>
      <c r="KV31" s="193"/>
      <c r="KW31" s="383"/>
      <c r="KZ31" s="178"/>
      <c r="LA31" s="298"/>
      <c r="LB31" s="293"/>
      <c r="LC31" s="198"/>
      <c r="LD31" s="293"/>
      <c r="LE31" s="308"/>
      <c r="LF31" s="193"/>
      <c r="LG31" s="383"/>
      <c r="LJ31" s="178"/>
      <c r="LK31" s="37"/>
      <c r="LL31" s="301"/>
      <c r="LM31" s="294"/>
      <c r="LN31" s="301"/>
      <c r="LO31" s="308"/>
      <c r="LP31" s="193"/>
      <c r="LQ31" s="383"/>
      <c r="LT31" s="178"/>
      <c r="LU31" s="37"/>
      <c r="LV31" s="199"/>
      <c r="LW31" s="198"/>
      <c r="LX31" s="293"/>
      <c r="LY31" s="308"/>
      <c r="LZ31" s="309"/>
      <c r="MA31" s="383"/>
      <c r="MB31" s="383"/>
      <c r="MD31" s="178"/>
      <c r="ME31" s="37"/>
      <c r="MF31" s="180"/>
      <c r="MG31" s="198"/>
      <c r="MH31" s="293"/>
      <c r="MI31" s="95"/>
      <c r="MJ31" s="71"/>
      <c r="MK31" s="71"/>
      <c r="MN31" s="178"/>
      <c r="MO31" s="37"/>
      <c r="MP31" s="293"/>
      <c r="MQ31" s="295"/>
      <c r="MR31" s="296"/>
      <c r="MS31" s="297"/>
      <c r="MT31" s="283"/>
      <c r="MU31" s="283"/>
      <c r="MX31" s="178"/>
      <c r="MY31" s="37"/>
      <c r="MZ31" s="293"/>
      <c r="NA31" s="295"/>
      <c r="NB31" s="296"/>
      <c r="NC31" s="297"/>
      <c r="ND31" s="283"/>
      <c r="NE31" s="283"/>
      <c r="NH31" s="298"/>
      <c r="NI31" s="37"/>
      <c r="NJ31" s="272"/>
      <c r="NK31" s="198"/>
      <c r="NL31" s="272"/>
      <c r="NM31" s="308"/>
      <c r="NN31" s="193"/>
      <c r="NO31" s="71"/>
      <c r="NR31" s="178"/>
      <c r="NS31" s="37"/>
      <c r="NT31" s="293"/>
      <c r="NU31" s="295"/>
      <c r="NV31" s="296"/>
      <c r="NW31" s="297"/>
      <c r="NX31" s="283"/>
      <c r="NY31" s="283"/>
      <c r="OB31" s="298"/>
      <c r="OC31" s="37"/>
      <c r="OD31" s="272"/>
      <c r="OE31" s="198"/>
      <c r="OF31" s="272"/>
      <c r="OG31" s="308"/>
      <c r="OH31" s="193"/>
      <c r="OI31" s="71"/>
      <c r="OL31" s="178"/>
      <c r="OM31" s="37"/>
      <c r="ON31" s="293"/>
      <c r="OO31" s="198"/>
      <c r="OP31" s="293"/>
      <c r="OQ31" s="308"/>
      <c r="OR31" s="71"/>
      <c r="OS31" s="71"/>
      <c r="OV31" s="178"/>
      <c r="OW31" s="298"/>
      <c r="OX31" s="293"/>
      <c r="OY31" s="198"/>
      <c r="OZ31" s="293"/>
      <c r="PA31" s="308"/>
      <c r="PB31" s="71"/>
      <c r="PC31" s="71"/>
      <c r="PF31" s="298"/>
      <c r="PG31" s="37"/>
      <c r="PH31" s="272"/>
      <c r="PI31" s="198"/>
      <c r="PJ31" s="272"/>
      <c r="PK31" s="308"/>
      <c r="PL31" s="193"/>
      <c r="PM31" s="71"/>
      <c r="PN31" s="71"/>
      <c r="PQ31" s="178"/>
      <c r="PR31" s="298"/>
      <c r="PS31" s="293"/>
      <c r="PT31" s="300"/>
      <c r="PU31" s="293"/>
      <c r="PV31" s="272"/>
      <c r="QA31" s="178"/>
      <c r="QB31" s="298"/>
      <c r="QC31" s="293"/>
      <c r="QD31" s="299"/>
      <c r="QE31" s="293"/>
      <c r="QF31" s="272"/>
      <c r="QK31" s="178"/>
      <c r="QL31" s="298"/>
      <c r="QM31" s="293"/>
      <c r="QN31" s="300"/>
      <c r="QO31" s="293"/>
      <c r="QP31" s="308"/>
      <c r="QQ31" s="71"/>
      <c r="QR31" s="71"/>
      <c r="QU31" s="178"/>
      <c r="QV31" s="298"/>
      <c r="QW31" s="293"/>
      <c r="QX31" s="198"/>
      <c r="QY31" s="293"/>
      <c r="QZ31" s="308"/>
      <c r="RA31" s="71"/>
      <c r="RB31" s="71"/>
      <c r="RE31" s="178"/>
      <c r="RF31" s="298"/>
      <c r="RG31" s="293"/>
      <c r="RH31" s="198"/>
      <c r="RI31" s="293"/>
      <c r="RJ31" s="308"/>
      <c r="RK31" s="71"/>
      <c r="RL31" s="71"/>
      <c r="RO31" s="178"/>
      <c r="RP31" s="298"/>
      <c r="RQ31" s="293"/>
      <c r="RR31" s="299"/>
      <c r="RS31" s="293"/>
      <c r="RT31" s="272"/>
      <c r="RV31" s="71"/>
      <c r="RY31" s="310"/>
      <c r="RZ31" s="311"/>
      <c r="SA31" s="293"/>
      <c r="SB31" s="299"/>
      <c r="SC31" s="293"/>
      <c r="SD31" s="272"/>
      <c r="SF31" s="71"/>
      <c r="SI31" s="310"/>
      <c r="SJ31" s="311"/>
      <c r="SK31" s="293"/>
      <c r="SL31" s="299"/>
      <c r="SM31" s="293"/>
      <c r="SN31" s="272"/>
      <c r="SP31" s="71"/>
      <c r="SS31" s="310"/>
      <c r="ST31" s="311"/>
      <c r="SU31" s="293"/>
      <c r="SV31" s="299"/>
      <c r="SW31" s="293"/>
      <c r="SX31" s="272"/>
      <c r="SZ31" s="71"/>
      <c r="TC31" s="310"/>
      <c r="TD31" s="311"/>
      <c r="TE31" s="293"/>
      <c r="TF31" s="299"/>
      <c r="TG31" s="293"/>
      <c r="TH31" s="272"/>
      <c r="TJ31" s="71"/>
      <c r="TM31" s="310"/>
      <c r="TN31" s="311"/>
      <c r="TO31" s="293"/>
      <c r="TP31" s="299"/>
      <c r="TQ31" s="293"/>
      <c r="TR31" s="272"/>
      <c r="TW31" s="310"/>
      <c r="TX31" s="311"/>
      <c r="TY31" s="293"/>
      <c r="TZ31" s="299"/>
      <c r="UA31" s="293"/>
      <c r="UB31" s="272"/>
      <c r="UF31" s="310"/>
      <c r="UG31" s="311"/>
      <c r="UH31" s="293"/>
      <c r="UI31" s="299"/>
      <c r="UJ31" s="293"/>
      <c r="UK31" s="272"/>
      <c r="UO31" s="310"/>
      <c r="UP31" s="311"/>
      <c r="UQ31" s="293"/>
      <c r="UR31" s="299"/>
      <c r="US31" s="293"/>
      <c r="UT31" s="272"/>
      <c r="UX31" s="310"/>
      <c r="UY31" s="311"/>
      <c r="UZ31" s="293"/>
      <c r="VA31" s="299"/>
      <c r="VB31" s="293"/>
      <c r="VC31" s="272"/>
      <c r="VG31" s="310"/>
      <c r="VH31" s="311"/>
      <c r="VI31" s="293"/>
      <c r="VJ31" s="299"/>
      <c r="VK31" s="293"/>
      <c r="VL31" s="272"/>
      <c r="VP31" s="310"/>
      <c r="VQ31" s="133">
        <v>24</v>
      </c>
      <c r="VR31" s="293"/>
      <c r="VS31" s="299"/>
      <c r="VT31" s="293"/>
      <c r="VU31" s="272"/>
      <c r="VY31" s="310"/>
      <c r="VZ31" s="133">
        <v>24</v>
      </c>
      <c r="WA31" s="293"/>
      <c r="WB31" s="79"/>
      <c r="WC31" s="293"/>
      <c r="WD31" s="272"/>
      <c r="WE31" s="71"/>
      <c r="WH31" s="310"/>
      <c r="WI31" s="133">
        <v>24</v>
      </c>
      <c r="WJ31" s="293"/>
      <c r="WK31" s="79"/>
      <c r="WL31" s="293"/>
      <c r="WM31" s="272"/>
      <c r="WN31" s="71"/>
      <c r="WQ31" s="310"/>
      <c r="WR31" s="133">
        <v>24</v>
      </c>
      <c r="WS31" s="293"/>
      <c r="WT31" s="79"/>
      <c r="WU31" s="293"/>
      <c r="WV31" s="272"/>
      <c r="WW31" s="71"/>
      <c r="WZ31" s="310"/>
      <c r="XA31" s="133">
        <v>24</v>
      </c>
      <c r="XB31" s="293"/>
      <c r="XC31" s="79"/>
      <c r="XD31" s="293"/>
      <c r="XE31" s="272"/>
      <c r="XF31" s="71"/>
      <c r="XI31" s="310"/>
      <c r="XJ31" s="133">
        <v>24</v>
      </c>
      <c r="XK31" s="293"/>
      <c r="XL31" s="79"/>
      <c r="XM31" s="293"/>
      <c r="XN31" s="272"/>
      <c r="XO31" s="71"/>
      <c r="XR31" s="310"/>
      <c r="XS31" s="133">
        <v>24</v>
      </c>
      <c r="XT31" s="293"/>
      <c r="XU31" s="79"/>
      <c r="XV31" s="293"/>
      <c r="XW31" s="272"/>
      <c r="XX31" s="71"/>
      <c r="YA31" s="310"/>
      <c r="YB31" s="133">
        <v>24</v>
      </c>
      <c r="YC31" s="293"/>
      <c r="YD31" s="79"/>
      <c r="YE31" s="293"/>
      <c r="YF31" s="272"/>
      <c r="YG31" s="71"/>
      <c r="YJ31" s="310"/>
      <c r="YK31" s="133">
        <v>24</v>
      </c>
      <c r="YL31" s="293"/>
      <c r="YM31" s="79"/>
      <c r="YN31" s="293"/>
      <c r="YO31" s="272"/>
      <c r="YP31" s="71"/>
      <c r="YS31" s="310"/>
      <c r="YT31" s="133">
        <v>24</v>
      </c>
      <c r="YU31" s="293"/>
      <c r="YV31" s="79"/>
      <c r="YW31" s="293"/>
      <c r="YX31" s="272"/>
      <c r="YY31" s="71"/>
      <c r="ZB31" s="310"/>
      <c r="ZC31" s="133"/>
      <c r="ZD31" s="293"/>
      <c r="ZE31" s="79"/>
      <c r="ZF31" s="293"/>
      <c r="ZG31" s="272"/>
      <c r="ZH31" s="71"/>
      <c r="ZK31" s="310"/>
      <c r="ZL31" s="133">
        <v>24</v>
      </c>
      <c r="ZM31" s="293"/>
      <c r="ZN31" s="79"/>
      <c r="ZO31" s="293"/>
      <c r="ZP31" s="272"/>
      <c r="ZQ31" s="71"/>
      <c r="ZT31" s="310"/>
      <c r="ZU31" s="133">
        <v>24</v>
      </c>
      <c r="ZV31" s="293"/>
      <c r="ZW31" s="79"/>
      <c r="ZX31" s="293"/>
      <c r="ZY31" s="272"/>
      <c r="ZZ31" s="71"/>
      <c r="AAC31" s="310"/>
      <c r="AAD31" s="133">
        <v>24</v>
      </c>
      <c r="AAE31" s="293"/>
      <c r="AAF31" s="79"/>
      <c r="AAG31" s="293"/>
      <c r="AAH31" s="272"/>
      <c r="AAI31" s="71"/>
      <c r="AAL31" s="310"/>
      <c r="AAM31" s="133">
        <v>24</v>
      </c>
      <c r="AAN31" s="293"/>
      <c r="AAO31" s="79"/>
      <c r="AAP31" s="293"/>
      <c r="AAQ31" s="272"/>
      <c r="AAR31" s="71"/>
      <c r="AAU31" s="310"/>
      <c r="AAV31" s="133">
        <v>24</v>
      </c>
      <c r="AAW31" s="293"/>
      <c r="AAX31" s="79"/>
      <c r="AAY31" s="293"/>
      <c r="AAZ31" s="272"/>
      <c r="ABA31" s="71"/>
      <c r="ABD31" s="310"/>
      <c r="ABE31" s="133">
        <v>24</v>
      </c>
      <c r="ABF31" s="293"/>
      <c r="ABG31" s="79"/>
      <c r="ABH31" s="293"/>
      <c r="ABI31" s="272"/>
      <c r="ABJ31" s="71"/>
      <c r="ABM31" s="310"/>
      <c r="ABN31" s="133">
        <v>24</v>
      </c>
      <c r="ABO31" s="293"/>
      <c r="ABP31" s="79"/>
      <c r="ABQ31" s="293"/>
      <c r="ABR31" s="272"/>
      <c r="ABS31" s="71"/>
      <c r="ABV31" s="310"/>
      <c r="ABW31" s="133">
        <v>24</v>
      </c>
      <c r="ABX31" s="293"/>
      <c r="ABY31" s="79"/>
      <c r="ABZ31" s="293"/>
      <c r="ACA31" s="272"/>
      <c r="ACB31" s="71"/>
      <c r="ACE31" s="310"/>
      <c r="ACF31" s="133">
        <v>24</v>
      </c>
      <c r="ACG31" s="293"/>
      <c r="ACH31" s="79"/>
      <c r="ACI31" s="293"/>
      <c r="ACJ31" s="272"/>
      <c r="ACK31" s="71"/>
      <c r="ACN31" s="310"/>
      <c r="ACO31" s="133">
        <v>24</v>
      </c>
      <c r="ACP31" s="293"/>
      <c r="ACQ31" s="79"/>
      <c r="ACR31" s="293"/>
      <c r="ACS31" s="272"/>
      <c r="ACT31" s="71"/>
      <c r="ACW31" s="310"/>
      <c r="ACX31" s="133">
        <v>24</v>
      </c>
      <c r="ACY31" s="293"/>
      <c r="ACZ31" s="79"/>
      <c r="ADA31" s="293"/>
      <c r="ADB31" s="272"/>
      <c r="ADC31" s="71"/>
      <c r="ADF31" s="310"/>
      <c r="ADG31" s="133">
        <v>24</v>
      </c>
      <c r="ADH31" s="293"/>
      <c r="ADI31" s="79"/>
      <c r="ADJ31" s="293"/>
      <c r="ADK31" s="272"/>
      <c r="ADL31" s="71"/>
      <c r="ADO31" s="310"/>
      <c r="ADP31" s="133">
        <v>24</v>
      </c>
      <c r="ADQ31" s="293"/>
      <c r="ADR31" s="79"/>
      <c r="ADS31" s="293"/>
      <c r="ADT31" s="272"/>
      <c r="ADU31" s="71"/>
      <c r="ADX31" s="310"/>
      <c r="ADY31" s="133">
        <v>24</v>
      </c>
      <c r="ADZ31" s="293"/>
      <c r="AEA31" s="79"/>
      <c r="AEB31" s="293"/>
      <c r="AEC31" s="272"/>
      <c r="AED31" s="71"/>
      <c r="AEG31" s="310"/>
      <c r="AEH31" s="133">
        <v>24</v>
      </c>
      <c r="AEI31" s="293"/>
      <c r="AEJ31" s="79"/>
      <c r="AEK31" s="293"/>
      <c r="AEL31" s="272"/>
      <c r="AEM31" s="71"/>
      <c r="AEP31" s="310"/>
      <c r="AEQ31" s="133">
        <v>24</v>
      </c>
      <c r="AER31" s="293"/>
      <c r="AES31" s="79"/>
      <c r="AET31" s="293"/>
      <c r="AEU31" s="272"/>
      <c r="AEV31" s="71"/>
      <c r="AEY31" s="310"/>
      <c r="AEZ31" s="133">
        <v>24</v>
      </c>
      <c r="AFA31" s="293"/>
      <c r="AFB31" s="79"/>
      <c r="AFC31" s="293"/>
      <c r="AFD31" s="272"/>
      <c r="AFE31" s="71"/>
    </row>
    <row r="32" spans="1:840" ht="18.75" customHeight="1" thickTop="1" thickBot="1" x14ac:dyDescent="0.3">
      <c r="A32" s="134">
        <v>29</v>
      </c>
      <c r="B32" s="75">
        <f t="shared" ref="B32:H32" si="81">KE5</f>
        <v>0</v>
      </c>
      <c r="C32" s="75">
        <f t="shared" si="81"/>
        <v>0</v>
      </c>
      <c r="D32" s="100">
        <f t="shared" si="81"/>
        <v>0</v>
      </c>
      <c r="E32" s="132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3">
        <f t="shared" si="80"/>
        <v>0</v>
      </c>
      <c r="N32" s="103">
        <f>SUM(N8:N31)</f>
        <v>19038.300000000003</v>
      </c>
      <c r="P32" s="103">
        <f>SUM(P8:P31)</f>
        <v>0</v>
      </c>
      <c r="X32" s="103">
        <f>SUM(X8:X31)</f>
        <v>18948.099999999999</v>
      </c>
      <c r="Z32" s="103">
        <f>SUM(Z8:Z31)</f>
        <v>0</v>
      </c>
      <c r="AH32" s="103">
        <f>SUM(AH8:AH31)</f>
        <v>18920.099999999999</v>
      </c>
      <c r="AJ32" s="103">
        <f>SUM(AJ8:AJ31)</f>
        <v>0</v>
      </c>
      <c r="AM32" s="379"/>
      <c r="AR32" s="86">
        <f>SUM(AR8:AR31)</f>
        <v>19134.7</v>
      </c>
      <c r="AT32" s="103">
        <f>SUM(AT8:AT31)</f>
        <v>0</v>
      </c>
      <c r="AZ32" s="75"/>
      <c r="BB32" s="86">
        <f>SUM(BB8:BB31)</f>
        <v>18622.13</v>
      </c>
      <c r="BD32" s="103">
        <f>SUM(BD8:BD31)</f>
        <v>0</v>
      </c>
      <c r="BL32" s="86">
        <f>SUM(BL8:BL31)</f>
        <v>18208.920000000002</v>
      </c>
      <c r="BN32" s="103">
        <f>SUM(BN8:BN31)</f>
        <v>0</v>
      </c>
      <c r="BV32" s="103">
        <f>SUM(BV8:BV31)</f>
        <v>0</v>
      </c>
      <c r="BX32" s="103">
        <f>SUM(BX8:BX31)</f>
        <v>0</v>
      </c>
      <c r="CE32" s="15"/>
      <c r="CF32" s="103">
        <f>SUM(CF8:CF31)</f>
        <v>0</v>
      </c>
      <c r="CH32" s="103">
        <f>SUM(CH8:CH31)</f>
        <v>0</v>
      </c>
      <c r="CP32" s="103">
        <f>SUM(CP8:CP31)</f>
        <v>0</v>
      </c>
      <c r="CR32" s="103">
        <f>SUM(CR8:CR31)</f>
        <v>0</v>
      </c>
      <c r="CZ32" s="103">
        <f>SUM(CZ8:CZ31)</f>
        <v>0</v>
      </c>
      <c r="DB32" s="103">
        <f>SUM(DB8:DB31)</f>
        <v>0</v>
      </c>
      <c r="DJ32" s="103">
        <f>SUM(DJ8:DJ31)</f>
        <v>0</v>
      </c>
      <c r="DL32" s="103">
        <f>SUM(DL8:DL31)</f>
        <v>0</v>
      </c>
      <c r="DT32" s="103">
        <f>SUM(DT8:DT31)</f>
        <v>0</v>
      </c>
      <c r="DV32" s="103">
        <f>SUM(DV8:DV31)</f>
        <v>0</v>
      </c>
      <c r="ED32" s="103">
        <f>SUM(ED8:ED31)</f>
        <v>0</v>
      </c>
      <c r="EF32" s="103">
        <f>SUM(EF8:EF31)</f>
        <v>0</v>
      </c>
      <c r="EN32" s="103">
        <f>SUM(EN8:EN31)</f>
        <v>0</v>
      </c>
      <c r="EP32" s="103">
        <f>SUM(EP8:EP31)</f>
        <v>0</v>
      </c>
      <c r="EX32" s="103">
        <f>SUM(EX8:EX31)</f>
        <v>0</v>
      </c>
      <c r="EZ32" s="103">
        <f>SUM(EZ8:EZ31)</f>
        <v>0</v>
      </c>
      <c r="FH32" s="129">
        <f>SUM(FH8:FH31)</f>
        <v>0</v>
      </c>
      <c r="FJ32" s="103">
        <f>SUM(FJ8:FJ31)</f>
        <v>0</v>
      </c>
      <c r="FR32" s="103">
        <f>SUM(FR8:FR31)</f>
        <v>0</v>
      </c>
      <c r="FS32" s="103"/>
      <c r="FT32" s="103">
        <f>SUM(FT8:FT31)</f>
        <v>0</v>
      </c>
      <c r="FU32" s="75" t="s">
        <v>36</v>
      </c>
      <c r="GB32" s="103">
        <f>SUM(GB8:GB31)</f>
        <v>0</v>
      </c>
      <c r="GD32" s="103">
        <f>SUM(GD8:GD31)</f>
        <v>0</v>
      </c>
      <c r="GL32" s="103">
        <f>SUM(GL8:GL31)</f>
        <v>0</v>
      </c>
      <c r="GN32" s="103">
        <f>SUM(GN8:GN31)</f>
        <v>0</v>
      </c>
      <c r="GV32" s="103">
        <f>SUM(GV8:GV31)</f>
        <v>0</v>
      </c>
      <c r="GX32" s="103">
        <f>SUM(GX8:GX31)</f>
        <v>0</v>
      </c>
      <c r="HF32" s="103">
        <f>SUM(HF8:HF31)</f>
        <v>0</v>
      </c>
      <c r="HH32" s="103">
        <f>SUM(HH8:HH31)</f>
        <v>0</v>
      </c>
      <c r="HP32" s="103">
        <f>SUM(HP8:HP31)</f>
        <v>0</v>
      </c>
      <c r="HR32" s="103">
        <f>SUM(HR8:HR31)</f>
        <v>0</v>
      </c>
      <c r="HZ32" s="103">
        <f>SUM(HZ8:HZ31)</f>
        <v>0</v>
      </c>
      <c r="IB32" s="103">
        <f>SUM(IB8:IB31)</f>
        <v>0</v>
      </c>
      <c r="IJ32" s="103">
        <f>SUM(IJ8:IJ31)</f>
        <v>0</v>
      </c>
      <c r="IL32" s="103">
        <f>SUM(IL8:IL31)</f>
        <v>0</v>
      </c>
      <c r="IT32" s="103">
        <f>SUM(IT8:IT31)</f>
        <v>0</v>
      </c>
      <c r="IV32" s="103">
        <f>SUM(IV8:IV31)</f>
        <v>0</v>
      </c>
      <c r="JD32" s="103">
        <f>SUM(JD8:JD31)</f>
        <v>0</v>
      </c>
      <c r="JF32" s="103">
        <f>SUM(JF8:JF31)</f>
        <v>0</v>
      </c>
      <c r="JN32" s="103">
        <f>SUM(JN8:JN31)</f>
        <v>0</v>
      </c>
      <c r="JP32" s="103">
        <f>SUM(JP8:JP31)</f>
        <v>0</v>
      </c>
      <c r="JX32" s="103">
        <f>SUM(JX8:JX31)</f>
        <v>0</v>
      </c>
      <c r="JZ32" s="103">
        <f>SUM(JZ8:JZ31)</f>
        <v>0</v>
      </c>
      <c r="KH32" s="103">
        <f>SUM(KH8:KH31)</f>
        <v>0</v>
      </c>
      <c r="KJ32" s="103">
        <f>SUM(KJ8:KJ31)</f>
        <v>0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79"/>
      <c r="MB32" s="379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145" t="s">
        <v>21</v>
      </c>
      <c r="O33" s="1146"/>
      <c r="P33" s="211">
        <f>SUM(Q5-P32)</f>
        <v>19038.3</v>
      </c>
      <c r="X33" s="784" t="s">
        <v>21</v>
      </c>
      <c r="Y33" s="785"/>
      <c r="Z33" s="211">
        <f>AA5-Z32</f>
        <v>18948.099999999999</v>
      </c>
      <c r="AA33" s="1004"/>
      <c r="AB33" s="1004"/>
      <c r="AH33" s="253" t="s">
        <v>21</v>
      </c>
      <c r="AI33" s="254"/>
      <c r="AJ33" s="211">
        <f>AK5-AJ32</f>
        <v>18920.099999999999</v>
      </c>
      <c r="AM33" s="379"/>
      <c r="AR33" s="253" t="s">
        <v>21</v>
      </c>
      <c r="AS33" s="254"/>
      <c r="AT33" s="138">
        <f>AU5-AT32</f>
        <v>19134.7</v>
      </c>
      <c r="AZ33" s="75"/>
      <c r="BB33" s="253" t="s">
        <v>21</v>
      </c>
      <c r="BC33" s="254"/>
      <c r="BD33" s="138">
        <f>BE5-BD32</f>
        <v>18622.13</v>
      </c>
      <c r="BL33" s="1034" t="s">
        <v>21</v>
      </c>
      <c r="BM33" s="1035"/>
      <c r="BN33" s="138">
        <f>BO5-BN32</f>
        <v>18208.919999999998</v>
      </c>
      <c r="BV33" s="253" t="s">
        <v>21</v>
      </c>
      <c r="BW33" s="254"/>
      <c r="BX33" s="138">
        <f>BV32-BX32</f>
        <v>0</v>
      </c>
      <c r="CE33" s="15"/>
      <c r="CF33" s="253" t="s">
        <v>21</v>
      </c>
      <c r="CG33" s="254"/>
      <c r="CH33" s="138">
        <f>CF32-CH32</f>
        <v>0</v>
      </c>
      <c r="CP33" s="253" t="s">
        <v>21</v>
      </c>
      <c r="CQ33" s="254"/>
      <c r="CR33" s="138">
        <f>CP32-CR32</f>
        <v>0</v>
      </c>
      <c r="CZ33" s="253" t="s">
        <v>21</v>
      </c>
      <c r="DA33" s="254"/>
      <c r="DB33" s="138">
        <f>CZ32-DB32</f>
        <v>0</v>
      </c>
      <c r="DJ33" s="253" t="s">
        <v>21</v>
      </c>
      <c r="DK33" s="254"/>
      <c r="DL33" s="138">
        <f>DJ32-DL32</f>
        <v>0</v>
      </c>
      <c r="DT33" s="253" t="s">
        <v>21</v>
      </c>
      <c r="DU33" s="254"/>
      <c r="DV33" s="138">
        <f>DT32-DV32</f>
        <v>0</v>
      </c>
      <c r="ED33" s="253" t="s">
        <v>21</v>
      </c>
      <c r="EE33" s="254"/>
      <c r="EF33" s="138">
        <f>ED32-EF32</f>
        <v>0</v>
      </c>
      <c r="EN33" s="253" t="s">
        <v>21</v>
      </c>
      <c r="EO33" s="254"/>
      <c r="EP33" s="138">
        <f>EN32-EP32</f>
        <v>0</v>
      </c>
      <c r="EX33" s="253" t="s">
        <v>21</v>
      </c>
      <c r="EY33" s="254"/>
      <c r="EZ33" s="211">
        <f>EX32-EZ32</f>
        <v>0</v>
      </c>
      <c r="FH33" s="253" t="s">
        <v>21</v>
      </c>
      <c r="FI33" s="254"/>
      <c r="FJ33" s="211">
        <f>FH32-FJ32</f>
        <v>0</v>
      </c>
      <c r="FR33" s="253" t="s">
        <v>21</v>
      </c>
      <c r="FS33" s="254"/>
      <c r="FT33" s="138">
        <f>FR32-FT32</f>
        <v>0</v>
      </c>
      <c r="GB33" s="970" t="s">
        <v>21</v>
      </c>
      <c r="GC33" s="971"/>
      <c r="GD33" s="138">
        <f>GB32-GD32</f>
        <v>0</v>
      </c>
      <c r="GL33" s="970" t="s">
        <v>21</v>
      </c>
      <c r="GM33" s="971"/>
      <c r="GN33" s="138">
        <f>GL32-GN32</f>
        <v>0</v>
      </c>
      <c r="GV33" s="970" t="s">
        <v>21</v>
      </c>
      <c r="GW33" s="971"/>
      <c r="GX33" s="138">
        <f>GV32-GX32</f>
        <v>0</v>
      </c>
      <c r="HF33" s="970" t="s">
        <v>21</v>
      </c>
      <c r="HG33" s="971"/>
      <c r="HH33" s="138">
        <f>HF32-HH32</f>
        <v>0</v>
      </c>
      <c r="HP33" s="970" t="s">
        <v>21</v>
      </c>
      <c r="HQ33" s="971"/>
      <c r="HR33" s="138">
        <f>HS5-HR32</f>
        <v>0</v>
      </c>
      <c r="HZ33" s="970" t="s">
        <v>21</v>
      </c>
      <c r="IA33" s="971"/>
      <c r="IB33" s="138">
        <f>HZ32-IB32</f>
        <v>0</v>
      </c>
      <c r="IJ33" s="970" t="s">
        <v>21</v>
      </c>
      <c r="IK33" s="971"/>
      <c r="IL33" s="138">
        <f>IM5-IL32</f>
        <v>0</v>
      </c>
      <c r="IT33" s="970" t="s">
        <v>21</v>
      </c>
      <c r="IU33" s="971"/>
      <c r="IV33" s="138">
        <f>IW5-IV32</f>
        <v>0</v>
      </c>
      <c r="JD33" s="253" t="s">
        <v>21</v>
      </c>
      <c r="JE33" s="254"/>
      <c r="JF33" s="138">
        <f>JD32-JF32</f>
        <v>0</v>
      </c>
      <c r="JN33" s="253" t="s">
        <v>21</v>
      </c>
      <c r="JO33" s="254"/>
      <c r="JP33" s="138">
        <f>JN32-JP32</f>
        <v>0</v>
      </c>
      <c r="JX33" s="253" t="s">
        <v>21</v>
      </c>
      <c r="JY33" s="254"/>
      <c r="JZ33" s="138">
        <f>KA5-JZ32</f>
        <v>0</v>
      </c>
      <c r="KH33" s="253" t="s">
        <v>21</v>
      </c>
      <c r="KI33" s="254"/>
      <c r="KJ33" s="138">
        <f>KK5-KJ32</f>
        <v>0</v>
      </c>
      <c r="KR33" s="253" t="s">
        <v>21</v>
      </c>
      <c r="KS33" s="254"/>
      <c r="KT33" s="138">
        <f>KU5-KT32</f>
        <v>0</v>
      </c>
      <c r="LB33" s="253" t="s">
        <v>21</v>
      </c>
      <c r="LC33" s="254"/>
      <c r="LD33" s="211">
        <f>LE5-LD32</f>
        <v>0</v>
      </c>
      <c r="LL33" s="253" t="s">
        <v>21</v>
      </c>
      <c r="LM33" s="254"/>
      <c r="LN33" s="138">
        <f>LO5-LN32</f>
        <v>0</v>
      </c>
      <c r="MA33" s="379"/>
      <c r="MB33" s="379"/>
      <c r="MF33" s="253" t="s">
        <v>21</v>
      </c>
      <c r="MG33" s="254"/>
      <c r="MH33" s="138">
        <f>MI5-MH32</f>
        <v>0</v>
      </c>
      <c r="MP33" s="253" t="s">
        <v>21</v>
      </c>
      <c r="MQ33" s="254"/>
      <c r="MR33" s="138">
        <f>MS5-MR32</f>
        <v>0</v>
      </c>
      <c r="MZ33" s="253" t="s">
        <v>21</v>
      </c>
      <c r="NA33" s="254"/>
      <c r="NB33" s="138">
        <f>NC5-NB32</f>
        <v>0</v>
      </c>
      <c r="NJ33" s="253" t="s">
        <v>21</v>
      </c>
      <c r="NK33" s="254"/>
      <c r="NL33" s="138">
        <f>NM5-NL32</f>
        <v>0</v>
      </c>
      <c r="NT33" s="253" t="s">
        <v>21</v>
      </c>
      <c r="NU33" s="254"/>
      <c r="NV33" s="138">
        <f>NW5-NV32</f>
        <v>0</v>
      </c>
      <c r="OD33" s="253" t="s">
        <v>21</v>
      </c>
      <c r="OE33" s="254"/>
      <c r="OF33" s="138">
        <f>OG5-OF32</f>
        <v>0</v>
      </c>
      <c r="ON33" s="253" t="s">
        <v>21</v>
      </c>
      <c r="OO33" s="254"/>
      <c r="OP33" s="138">
        <f>OQ5-OP32</f>
        <v>0</v>
      </c>
      <c r="OX33" s="253" t="s">
        <v>21</v>
      </c>
      <c r="OY33" s="254"/>
      <c r="OZ33" s="138">
        <f>PA5-OZ32</f>
        <v>0</v>
      </c>
      <c r="PH33" s="253" t="s">
        <v>21</v>
      </c>
      <c r="PI33" s="254"/>
      <c r="PJ33" s="138">
        <f>PJ32-PH32</f>
        <v>0</v>
      </c>
      <c r="PS33" s="253" t="s">
        <v>21</v>
      </c>
      <c r="PT33" s="254"/>
      <c r="PU33" s="138">
        <f>PV5-PU32</f>
        <v>0</v>
      </c>
      <c r="QC33" s="253" t="s">
        <v>21</v>
      </c>
      <c r="QD33" s="254"/>
      <c r="QE33" s="138">
        <f>QF5-QE32</f>
        <v>0</v>
      </c>
      <c r="QM33" s="253" t="s">
        <v>21</v>
      </c>
      <c r="QN33" s="254"/>
      <c r="QO33" s="138">
        <f>QP5-QO32</f>
        <v>0</v>
      </c>
      <c r="QW33" s="253" t="s">
        <v>21</v>
      </c>
      <c r="QX33" s="254"/>
      <c r="QY33" s="138">
        <f>QZ5-QY32</f>
        <v>0</v>
      </c>
      <c r="RG33" s="253" t="s">
        <v>21</v>
      </c>
      <c r="RH33" s="254"/>
      <c r="RI33" s="138">
        <f>RJ5-RI32</f>
        <v>0</v>
      </c>
      <c r="RQ33" s="253" t="s">
        <v>21</v>
      </c>
      <c r="RR33" s="254"/>
      <c r="RS33" s="138">
        <f>SUM(RT5-RS32)</f>
        <v>0</v>
      </c>
      <c r="SA33" s="1145" t="s">
        <v>21</v>
      </c>
      <c r="SB33" s="1146"/>
      <c r="SC33" s="138">
        <f>SUM(SD5-SC32)</f>
        <v>0</v>
      </c>
      <c r="SK33" s="1145" t="s">
        <v>21</v>
      </c>
      <c r="SL33" s="1146"/>
      <c r="SM33" s="138">
        <f>SUM(SN5-SM32)</f>
        <v>0</v>
      </c>
      <c r="SU33" s="1145" t="s">
        <v>21</v>
      </c>
      <c r="SV33" s="1146"/>
      <c r="SW33" s="211">
        <f>SUM(SX5-SW32)</f>
        <v>0</v>
      </c>
      <c r="TE33" s="1145" t="s">
        <v>21</v>
      </c>
      <c r="TF33" s="1146"/>
      <c r="TG33" s="138">
        <f>SUM(TH5-TG32)</f>
        <v>0</v>
      </c>
      <c r="TO33" s="1145" t="s">
        <v>21</v>
      </c>
      <c r="TP33" s="1146"/>
      <c r="TQ33" s="138">
        <f>SUM(TR5-TQ32)</f>
        <v>0</v>
      </c>
      <c r="TY33" s="1145" t="s">
        <v>21</v>
      </c>
      <c r="TZ33" s="1146"/>
      <c r="UA33" s="138">
        <f>SUM(UB5-UA32)</f>
        <v>0</v>
      </c>
      <c r="UH33" s="1145" t="s">
        <v>21</v>
      </c>
      <c r="UI33" s="1146"/>
      <c r="UJ33" s="138">
        <f>SUM(UK5-UJ32)</f>
        <v>0</v>
      </c>
      <c r="UQ33" s="1145" t="s">
        <v>21</v>
      </c>
      <c r="UR33" s="1146"/>
      <c r="US33" s="138">
        <f>SUM(UT5-US32)</f>
        <v>0</v>
      </c>
      <c r="UZ33" s="1145" t="s">
        <v>21</v>
      </c>
      <c r="VA33" s="1146"/>
      <c r="VB33" s="138">
        <f>SUM(VC5-VB32)</f>
        <v>0</v>
      </c>
      <c r="VI33" s="253" t="s">
        <v>21</v>
      </c>
      <c r="VJ33" s="254"/>
      <c r="VK33" s="138">
        <f>SUM(VL5-VK32)</f>
        <v>0</v>
      </c>
      <c r="VR33" s="253" t="s">
        <v>21</v>
      </c>
      <c r="VS33" s="254"/>
      <c r="VT33" s="138">
        <f>SUM(VU5-VT32)</f>
        <v>-22</v>
      </c>
      <c r="WA33" s="1145" t="s">
        <v>21</v>
      </c>
      <c r="WB33" s="1146"/>
      <c r="WC33" s="138">
        <f>WD5-WC32</f>
        <v>-22</v>
      </c>
      <c r="WJ33" s="1145" t="s">
        <v>21</v>
      </c>
      <c r="WK33" s="1146"/>
      <c r="WL33" s="138">
        <f>WM5-WL32</f>
        <v>-22</v>
      </c>
      <c r="WS33" s="1145" t="s">
        <v>21</v>
      </c>
      <c r="WT33" s="1146"/>
      <c r="WU33" s="138">
        <f>WV5-WU32</f>
        <v>-22</v>
      </c>
      <c r="XB33" s="1145" t="s">
        <v>21</v>
      </c>
      <c r="XC33" s="1146"/>
      <c r="XD33" s="138">
        <f>XE5-XD32</f>
        <v>-22</v>
      </c>
      <c r="XK33" s="1145" t="s">
        <v>21</v>
      </c>
      <c r="XL33" s="1146"/>
      <c r="XM33" s="138">
        <f>XN5-XM32</f>
        <v>-22</v>
      </c>
      <c r="XT33" s="1145" t="s">
        <v>21</v>
      </c>
      <c r="XU33" s="1146"/>
      <c r="XV33" s="138">
        <f>XW5-XV32</f>
        <v>-22</v>
      </c>
      <c r="YC33" s="1145" t="s">
        <v>21</v>
      </c>
      <c r="YD33" s="1146"/>
      <c r="YE33" s="138">
        <f>YF5-YE32</f>
        <v>-22</v>
      </c>
      <c r="YL33" s="1145" t="s">
        <v>21</v>
      </c>
      <c r="YM33" s="1146"/>
      <c r="YN33" s="138">
        <f>YO5-YN32</f>
        <v>-22</v>
      </c>
      <c r="YU33" s="1145" t="s">
        <v>21</v>
      </c>
      <c r="YV33" s="1146"/>
      <c r="YW33" s="138">
        <f>YX5-YW32</f>
        <v>-22</v>
      </c>
      <c r="ZD33" s="1145" t="s">
        <v>21</v>
      </c>
      <c r="ZE33" s="1146"/>
      <c r="ZF33" s="138">
        <f>ZG5-ZF32</f>
        <v>-22</v>
      </c>
      <c r="ZM33" s="1145" t="s">
        <v>21</v>
      </c>
      <c r="ZN33" s="1146"/>
      <c r="ZO33" s="138">
        <f>ZP5-ZO32</f>
        <v>-22</v>
      </c>
      <c r="ZV33" s="1145" t="s">
        <v>21</v>
      </c>
      <c r="ZW33" s="1146"/>
      <c r="ZX33" s="138">
        <f>ZY5-ZX32</f>
        <v>-22</v>
      </c>
      <c r="AAE33" s="1145" t="s">
        <v>21</v>
      </c>
      <c r="AAF33" s="1146"/>
      <c r="AAG33" s="138">
        <f>AAH5-AAG32</f>
        <v>-22</v>
      </c>
      <c r="AAN33" s="1145" t="s">
        <v>21</v>
      </c>
      <c r="AAO33" s="1146"/>
      <c r="AAP33" s="138">
        <f>AAQ5-AAP32</f>
        <v>-22</v>
      </c>
      <c r="AAW33" s="1145" t="s">
        <v>21</v>
      </c>
      <c r="AAX33" s="1146"/>
      <c r="AAY33" s="138">
        <f>AAZ5-AAY32</f>
        <v>-22</v>
      </c>
      <c r="ABF33" s="1145" t="s">
        <v>21</v>
      </c>
      <c r="ABG33" s="1146"/>
      <c r="ABH33" s="138">
        <f>ABH32-ABF32</f>
        <v>22</v>
      </c>
      <c r="ABO33" s="1145" t="s">
        <v>21</v>
      </c>
      <c r="ABP33" s="1146"/>
      <c r="ABQ33" s="138">
        <f>ABR5-ABQ32</f>
        <v>-22</v>
      </c>
      <c r="ABX33" s="1145" t="s">
        <v>21</v>
      </c>
      <c r="ABY33" s="1146"/>
      <c r="ABZ33" s="138">
        <f>ACA5-ABZ32</f>
        <v>-22</v>
      </c>
      <c r="ACG33" s="1145" t="s">
        <v>21</v>
      </c>
      <c r="ACH33" s="1146"/>
      <c r="ACI33" s="138">
        <f>ACJ5-ACI32</f>
        <v>-22</v>
      </c>
      <c r="ACP33" s="1145" t="s">
        <v>21</v>
      </c>
      <c r="ACQ33" s="1146"/>
      <c r="ACR33" s="138">
        <f>ACS5-ACR32</f>
        <v>-22</v>
      </c>
      <c r="ACY33" s="1145" t="s">
        <v>21</v>
      </c>
      <c r="ACZ33" s="1146"/>
      <c r="ADA33" s="138">
        <f>ADB5-ADA32</f>
        <v>-22</v>
      </c>
      <c r="ADH33" s="1145" t="s">
        <v>21</v>
      </c>
      <c r="ADI33" s="1146"/>
      <c r="ADJ33" s="138">
        <f>ADK5-ADJ32</f>
        <v>-22</v>
      </c>
      <c r="ADQ33" s="1145" t="s">
        <v>21</v>
      </c>
      <c r="ADR33" s="1146"/>
      <c r="ADS33" s="138">
        <f>ADT5-ADS32</f>
        <v>-22</v>
      </c>
      <c r="ADZ33" s="1145" t="s">
        <v>21</v>
      </c>
      <c r="AEA33" s="1146"/>
      <c r="AEB33" s="138">
        <f>AEC5-AEB32</f>
        <v>-22</v>
      </c>
      <c r="AEI33" s="1145" t="s">
        <v>21</v>
      </c>
      <c r="AEJ33" s="1146"/>
      <c r="AEK33" s="138">
        <f>AEL5-AEK32</f>
        <v>-22</v>
      </c>
      <c r="AER33" s="1145" t="s">
        <v>21</v>
      </c>
      <c r="AES33" s="1146"/>
      <c r="AET33" s="138">
        <f>AEU5-AET32</f>
        <v>-22</v>
      </c>
      <c r="AFA33" s="1145" t="s">
        <v>21</v>
      </c>
      <c r="AFB33" s="1146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147" t="s">
        <v>4</v>
      </c>
      <c r="O34" s="1148"/>
      <c r="P34" s="49"/>
      <c r="X34" s="786" t="s">
        <v>4</v>
      </c>
      <c r="Y34" s="787"/>
      <c r="Z34" s="49"/>
      <c r="AH34" s="255" t="s">
        <v>4</v>
      </c>
      <c r="AI34" s="256"/>
      <c r="AJ34" s="49"/>
      <c r="AM34" s="379"/>
      <c r="AR34" s="255" t="s">
        <v>4</v>
      </c>
      <c r="AS34" s="256"/>
      <c r="AT34" s="49"/>
      <c r="AZ34" s="75"/>
      <c r="BB34" s="255" t="s">
        <v>4</v>
      </c>
      <c r="BC34" s="256"/>
      <c r="BD34" s="49"/>
      <c r="BL34" s="1036" t="s">
        <v>4</v>
      </c>
      <c r="BM34" s="1037"/>
      <c r="BN34" s="49"/>
      <c r="BV34" s="255" t="s">
        <v>4</v>
      </c>
      <c r="BW34" s="256"/>
      <c r="BX34" s="49"/>
      <c r="CE34" s="15"/>
      <c r="CF34" s="255" t="s">
        <v>4</v>
      </c>
      <c r="CG34" s="256"/>
      <c r="CH34" s="49"/>
      <c r="CP34" s="255" t="s">
        <v>4</v>
      </c>
      <c r="CQ34" s="256"/>
      <c r="CR34" s="49"/>
      <c r="CZ34" s="255" t="s">
        <v>4</v>
      </c>
      <c r="DA34" s="256"/>
      <c r="DB34" s="49"/>
      <c r="DJ34" s="255" t="s">
        <v>4</v>
      </c>
      <c r="DK34" s="256"/>
      <c r="DL34" s="49"/>
      <c r="DT34" s="255" t="s">
        <v>4</v>
      </c>
      <c r="DU34" s="256"/>
      <c r="DV34" s="49"/>
      <c r="ED34" s="255" t="s">
        <v>4</v>
      </c>
      <c r="EE34" s="256"/>
      <c r="EF34" s="49"/>
      <c r="EN34" s="255" t="s">
        <v>4</v>
      </c>
      <c r="EO34" s="256"/>
      <c r="EP34" s="49"/>
      <c r="EX34" s="255" t="s">
        <v>4</v>
      </c>
      <c r="EY34" s="256"/>
      <c r="EZ34" s="49"/>
      <c r="FH34" s="255" t="s">
        <v>4</v>
      </c>
      <c r="FI34" s="256"/>
      <c r="FJ34" s="49"/>
      <c r="FR34" s="255" t="s">
        <v>4</v>
      </c>
      <c r="FS34" s="256"/>
      <c r="FT34" s="49"/>
      <c r="GB34" s="972" t="s">
        <v>4</v>
      </c>
      <c r="GC34" s="973"/>
      <c r="GD34" s="49"/>
      <c r="GL34" s="972" t="s">
        <v>4</v>
      </c>
      <c r="GM34" s="973"/>
      <c r="GN34" s="49"/>
      <c r="GV34" s="972" t="s">
        <v>4</v>
      </c>
      <c r="GW34" s="973"/>
      <c r="GX34" s="49"/>
      <c r="HF34" s="972" t="s">
        <v>4</v>
      </c>
      <c r="HG34" s="973"/>
      <c r="HH34" s="49">
        <v>0</v>
      </c>
      <c r="HP34" s="972" t="s">
        <v>4</v>
      </c>
      <c r="HQ34" s="973"/>
      <c r="HR34" s="49"/>
      <c r="HZ34" s="972" t="s">
        <v>4</v>
      </c>
      <c r="IA34" s="973"/>
      <c r="IB34" s="49"/>
      <c r="IJ34" s="972" t="s">
        <v>4</v>
      </c>
      <c r="IK34" s="973"/>
      <c r="IL34" s="49"/>
      <c r="IT34" s="972" t="s">
        <v>4</v>
      </c>
      <c r="IU34" s="973"/>
      <c r="IV34" s="49"/>
      <c r="JD34" s="255" t="s">
        <v>4</v>
      </c>
      <c r="JE34" s="256"/>
      <c r="JF34" s="49"/>
      <c r="JN34" s="255" t="s">
        <v>4</v>
      </c>
      <c r="JO34" s="256"/>
      <c r="JP34" s="49">
        <v>0</v>
      </c>
      <c r="JX34" s="255" t="s">
        <v>4</v>
      </c>
      <c r="JY34" s="256"/>
      <c r="JZ34" s="49"/>
      <c r="KH34" s="255" t="s">
        <v>4</v>
      </c>
      <c r="KI34" s="256"/>
      <c r="KJ34" s="49"/>
      <c r="KR34" s="255" t="s">
        <v>4</v>
      </c>
      <c r="KS34" s="256"/>
      <c r="KT34" s="49"/>
      <c r="LB34" s="255" t="s">
        <v>4</v>
      </c>
      <c r="LC34" s="256"/>
      <c r="LD34" s="49"/>
      <c r="LL34" s="255" t="s">
        <v>4</v>
      </c>
      <c r="LM34" s="256"/>
      <c r="LN34" s="49"/>
      <c r="LV34" s="253" t="s">
        <v>21</v>
      </c>
      <c r="LW34" s="254"/>
      <c r="LX34" s="138">
        <f>LY5-LX32</f>
        <v>0</v>
      </c>
      <c r="MA34" s="379"/>
      <c r="MB34" s="379"/>
      <c r="MF34" s="255" t="s">
        <v>4</v>
      </c>
      <c r="MG34" s="256"/>
      <c r="MH34" s="49"/>
      <c r="MP34" s="255" t="s">
        <v>4</v>
      </c>
      <c r="MQ34" s="256"/>
      <c r="MR34" s="49"/>
      <c r="MZ34" s="255" t="s">
        <v>4</v>
      </c>
      <c r="NA34" s="256"/>
      <c r="NB34" s="49"/>
      <c r="NJ34" s="255" t="s">
        <v>4</v>
      </c>
      <c r="NK34" s="256"/>
      <c r="NL34" s="49"/>
      <c r="NT34" s="255" t="s">
        <v>4</v>
      </c>
      <c r="NU34" s="256"/>
      <c r="NV34" s="49"/>
      <c r="OD34" s="255" t="s">
        <v>4</v>
      </c>
      <c r="OE34" s="256"/>
      <c r="OF34" s="49"/>
      <c r="ON34" s="255" t="s">
        <v>4</v>
      </c>
      <c r="OO34" s="256"/>
      <c r="OP34" s="49"/>
      <c r="OX34" s="255" t="s">
        <v>4</v>
      </c>
      <c r="OY34" s="256"/>
      <c r="OZ34" s="49"/>
      <c r="PH34" s="255" t="s">
        <v>4</v>
      </c>
      <c r="PI34" s="256"/>
      <c r="PJ34" s="49"/>
      <c r="PS34" s="255" t="s">
        <v>4</v>
      </c>
      <c r="PT34" s="256"/>
      <c r="PU34" s="49"/>
      <c r="QC34" s="255" t="s">
        <v>4</v>
      </c>
      <c r="QD34" s="256"/>
      <c r="QE34" s="49"/>
      <c r="QM34" s="255" t="s">
        <v>4</v>
      </c>
      <c r="QN34" s="256"/>
      <c r="QO34" s="49"/>
      <c r="QW34" s="255" t="s">
        <v>4</v>
      </c>
      <c r="QX34" s="256"/>
      <c r="QY34" s="49"/>
      <c r="RG34" s="255" t="s">
        <v>4</v>
      </c>
      <c r="RH34" s="256"/>
      <c r="RI34" s="49"/>
      <c r="RQ34" s="255" t="s">
        <v>4</v>
      </c>
      <c r="RR34" s="256"/>
      <c r="RS34" s="49"/>
      <c r="SA34" s="1147" t="s">
        <v>4</v>
      </c>
      <c r="SB34" s="1148"/>
      <c r="SC34" s="49"/>
      <c r="SK34" s="1147" t="s">
        <v>4</v>
      </c>
      <c r="SL34" s="1148"/>
      <c r="SM34" s="49"/>
      <c r="SU34" s="1147" t="s">
        <v>4</v>
      </c>
      <c r="SV34" s="1148"/>
      <c r="SW34" s="49"/>
      <c r="TE34" s="1147" t="s">
        <v>4</v>
      </c>
      <c r="TF34" s="1148"/>
      <c r="TG34" s="49"/>
      <c r="TO34" s="1147" t="s">
        <v>4</v>
      </c>
      <c r="TP34" s="1148"/>
      <c r="TQ34" s="49"/>
      <c r="TY34" s="1147" t="s">
        <v>4</v>
      </c>
      <c r="TZ34" s="1148"/>
      <c r="UA34" s="49"/>
      <c r="UH34" s="1147" t="s">
        <v>4</v>
      </c>
      <c r="UI34" s="1148"/>
      <c r="UJ34" s="49"/>
      <c r="UQ34" s="1147" t="s">
        <v>4</v>
      </c>
      <c r="UR34" s="1148"/>
      <c r="US34" s="49"/>
      <c r="UZ34" s="1147" t="s">
        <v>4</v>
      </c>
      <c r="VA34" s="1148"/>
      <c r="VB34" s="49"/>
      <c r="VI34" s="255" t="s">
        <v>4</v>
      </c>
      <c r="VJ34" s="256"/>
      <c r="VK34" s="49"/>
      <c r="VR34" s="255" t="s">
        <v>4</v>
      </c>
      <c r="VS34" s="256"/>
      <c r="VT34" s="49"/>
      <c r="WA34" s="1147" t="s">
        <v>4</v>
      </c>
      <c r="WB34" s="1148"/>
      <c r="WC34" s="49"/>
      <c r="WJ34" s="1147" t="s">
        <v>4</v>
      </c>
      <c r="WK34" s="1148"/>
      <c r="WL34" s="49"/>
      <c r="WS34" s="1147" t="s">
        <v>4</v>
      </c>
      <c r="WT34" s="1148"/>
      <c r="WU34" s="49"/>
      <c r="XB34" s="1147" t="s">
        <v>4</v>
      </c>
      <c r="XC34" s="1148"/>
      <c r="XD34" s="49"/>
      <c r="XK34" s="1147" t="s">
        <v>4</v>
      </c>
      <c r="XL34" s="1148"/>
      <c r="XM34" s="49"/>
      <c r="XT34" s="1147" t="s">
        <v>4</v>
      </c>
      <c r="XU34" s="1148"/>
      <c r="XV34" s="49"/>
      <c r="YC34" s="1147" t="s">
        <v>4</v>
      </c>
      <c r="YD34" s="1148"/>
      <c r="YE34" s="49"/>
      <c r="YL34" s="1147" t="s">
        <v>4</v>
      </c>
      <c r="YM34" s="1148"/>
      <c r="YN34" s="49"/>
      <c r="YU34" s="1147" t="s">
        <v>4</v>
      </c>
      <c r="YV34" s="1148"/>
      <c r="YW34" s="49"/>
      <c r="ZD34" s="1147" t="s">
        <v>4</v>
      </c>
      <c r="ZE34" s="1148"/>
      <c r="ZF34" s="49"/>
      <c r="ZM34" s="1147" t="s">
        <v>4</v>
      </c>
      <c r="ZN34" s="1148"/>
      <c r="ZO34" s="49"/>
      <c r="ZV34" s="1147" t="s">
        <v>4</v>
      </c>
      <c r="ZW34" s="1148"/>
      <c r="ZX34" s="49"/>
      <c r="AAE34" s="1147" t="s">
        <v>4</v>
      </c>
      <c r="AAF34" s="1148"/>
      <c r="AAG34" s="49"/>
      <c r="AAN34" s="1147" t="s">
        <v>4</v>
      </c>
      <c r="AAO34" s="1148"/>
      <c r="AAP34" s="49"/>
      <c r="AAW34" s="1147" t="s">
        <v>4</v>
      </c>
      <c r="AAX34" s="1148"/>
      <c r="AAY34" s="49"/>
      <c r="ABF34" s="1147" t="s">
        <v>4</v>
      </c>
      <c r="ABG34" s="1148"/>
      <c r="ABH34" s="49"/>
      <c r="ABO34" s="1147" t="s">
        <v>4</v>
      </c>
      <c r="ABP34" s="1148"/>
      <c r="ABQ34" s="49"/>
      <c r="ABX34" s="1147" t="s">
        <v>4</v>
      </c>
      <c r="ABY34" s="1148"/>
      <c r="ABZ34" s="49"/>
      <c r="ACG34" s="1147" t="s">
        <v>4</v>
      </c>
      <c r="ACH34" s="1148"/>
      <c r="ACI34" s="49"/>
      <c r="ACP34" s="1147" t="s">
        <v>4</v>
      </c>
      <c r="ACQ34" s="1148"/>
      <c r="ACR34" s="49"/>
      <c r="ACY34" s="1147" t="s">
        <v>4</v>
      </c>
      <c r="ACZ34" s="1148"/>
      <c r="ADA34" s="49"/>
      <c r="ADH34" s="1147" t="s">
        <v>4</v>
      </c>
      <c r="ADI34" s="1148"/>
      <c r="ADJ34" s="49"/>
      <c r="ADQ34" s="1147" t="s">
        <v>4</v>
      </c>
      <c r="ADR34" s="1148"/>
      <c r="ADS34" s="49"/>
      <c r="ADZ34" s="1147" t="s">
        <v>4</v>
      </c>
      <c r="AEA34" s="1148"/>
      <c r="AEB34" s="49"/>
      <c r="AEI34" s="1147" t="s">
        <v>4</v>
      </c>
      <c r="AEJ34" s="1148"/>
      <c r="AEK34" s="49"/>
      <c r="AER34" s="1147" t="s">
        <v>4</v>
      </c>
      <c r="AES34" s="1148"/>
      <c r="AET34" s="49"/>
      <c r="AFA34" s="1147" t="s">
        <v>4</v>
      </c>
      <c r="AFB34" s="1148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79"/>
      <c r="AZ35" s="75"/>
      <c r="CP35" s="75" t="s">
        <v>41</v>
      </c>
      <c r="LV35" s="255" t="s">
        <v>4</v>
      </c>
      <c r="LW35" s="256"/>
      <c r="LX35" s="49"/>
      <c r="MA35" s="379"/>
      <c r="MB35" s="379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79"/>
      <c r="AM36" s="379"/>
      <c r="AZ36" s="75"/>
      <c r="MA36" s="379"/>
      <c r="MB36" s="379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79"/>
      <c r="AM37" s="379"/>
      <c r="AZ37" s="75"/>
      <c r="MA37" s="379"/>
      <c r="MB37" s="379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79"/>
      <c r="AM38" s="379"/>
      <c r="AZ38" s="75"/>
      <c r="MA38" s="379"/>
      <c r="MB38" s="379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79"/>
      <c r="MB39" s="379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79"/>
      <c r="MB40" s="379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79"/>
      <c r="MB41" s="379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79"/>
      <c r="MB42" s="379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79"/>
      <c r="MB43" s="379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79"/>
      <c r="MB44" s="379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2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3">
        <f t="shared" ref="B62:H62" si="110">VO5</f>
        <v>0</v>
      </c>
      <c r="C62" s="313">
        <f t="shared" si="110"/>
        <v>0</v>
      </c>
      <c r="D62" s="314">
        <f t="shared" si="110"/>
        <v>0</v>
      </c>
      <c r="E62" s="315">
        <f t="shared" si="110"/>
        <v>0</v>
      </c>
      <c r="F62" s="316">
        <f t="shared" si="110"/>
        <v>0</v>
      </c>
      <c r="G62" s="317">
        <f t="shared" si="110"/>
        <v>0</v>
      </c>
      <c r="H62" s="312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3">
        <f>VX5</f>
        <v>0</v>
      </c>
      <c r="C63" s="313">
        <f>VY5</f>
        <v>0</v>
      </c>
      <c r="D63" s="314">
        <f>VZ5</f>
        <v>0</v>
      </c>
      <c r="E63" s="315">
        <f>WA5</f>
        <v>0</v>
      </c>
      <c r="F63" s="316">
        <f>WB5</f>
        <v>0</v>
      </c>
      <c r="G63" s="318">
        <f>WL5</f>
        <v>0</v>
      </c>
      <c r="H63" s="312">
        <f>WD5</f>
        <v>0</v>
      </c>
      <c r="I63" s="103">
        <f t="shared" si="80"/>
        <v>0</v>
      </c>
    </row>
    <row r="64" spans="1:265" x14ac:dyDescent="0.25">
      <c r="A64" s="134">
        <v>61</v>
      </c>
      <c r="B64" s="313">
        <f t="shared" ref="B64:H64" si="111">WG5</f>
        <v>0</v>
      </c>
      <c r="C64" s="314">
        <f t="shared" si="111"/>
        <v>0</v>
      </c>
      <c r="D64" s="314">
        <f t="shared" si="111"/>
        <v>0</v>
      </c>
      <c r="E64" s="315">
        <f t="shared" si="111"/>
        <v>0</v>
      </c>
      <c r="F64" s="316">
        <f t="shared" si="111"/>
        <v>0</v>
      </c>
      <c r="G64" s="318">
        <f t="shared" si="111"/>
        <v>0</v>
      </c>
      <c r="H64" s="312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3">
        <f t="shared" ref="B65:H65" si="112">WP5</f>
        <v>0</v>
      </c>
      <c r="C65" s="313">
        <f t="shared" si="112"/>
        <v>0</v>
      </c>
      <c r="D65" s="314">
        <f t="shared" si="112"/>
        <v>0</v>
      </c>
      <c r="E65" s="315">
        <f t="shared" si="112"/>
        <v>0</v>
      </c>
      <c r="F65" s="316">
        <f t="shared" si="112"/>
        <v>0</v>
      </c>
      <c r="G65" s="318">
        <f t="shared" si="112"/>
        <v>0</v>
      </c>
      <c r="H65" s="312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3">
        <f t="shared" ref="B66:H66" si="113">WY5</f>
        <v>0</v>
      </c>
      <c r="C66" s="313">
        <f t="shared" si="113"/>
        <v>0</v>
      </c>
      <c r="D66" s="314">
        <f t="shared" si="113"/>
        <v>0</v>
      </c>
      <c r="E66" s="315">
        <f t="shared" si="113"/>
        <v>0</v>
      </c>
      <c r="F66" s="316">
        <f t="shared" si="113"/>
        <v>0</v>
      </c>
      <c r="G66" s="318">
        <f t="shared" si="113"/>
        <v>0</v>
      </c>
      <c r="H66" s="312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3">
        <f t="shared" ref="B67:H67" si="114">XH5</f>
        <v>0</v>
      </c>
      <c r="C67" s="313">
        <f t="shared" si="114"/>
        <v>0</v>
      </c>
      <c r="D67" s="314">
        <f t="shared" si="114"/>
        <v>0</v>
      </c>
      <c r="E67" s="315">
        <f t="shared" si="114"/>
        <v>0</v>
      </c>
      <c r="F67" s="316">
        <f t="shared" si="114"/>
        <v>0</v>
      </c>
      <c r="G67" s="318">
        <f t="shared" si="114"/>
        <v>0</v>
      </c>
      <c r="H67" s="312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3">
        <f t="shared" ref="B68:H68" si="115">XQ5</f>
        <v>0</v>
      </c>
      <c r="C68" s="313">
        <f t="shared" si="115"/>
        <v>0</v>
      </c>
      <c r="D68" s="314">
        <f t="shared" si="115"/>
        <v>0</v>
      </c>
      <c r="E68" s="315">
        <f t="shared" si="115"/>
        <v>0</v>
      </c>
      <c r="F68" s="316">
        <f t="shared" si="115"/>
        <v>0</v>
      </c>
      <c r="G68" s="318">
        <f t="shared" si="115"/>
        <v>0</v>
      </c>
      <c r="H68" s="312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3">
        <f t="shared" ref="B69:H69" si="116">XZ5</f>
        <v>0</v>
      </c>
      <c r="C69" s="313">
        <f t="shared" si="116"/>
        <v>0</v>
      </c>
      <c r="D69" s="314">
        <f t="shared" si="116"/>
        <v>0</v>
      </c>
      <c r="E69" s="315">
        <f t="shared" si="116"/>
        <v>0</v>
      </c>
      <c r="F69" s="316">
        <f t="shared" si="116"/>
        <v>0</v>
      </c>
      <c r="G69" s="318">
        <f t="shared" si="116"/>
        <v>0</v>
      </c>
      <c r="H69" s="312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3">
        <f t="shared" ref="B70:H70" si="117">YI5</f>
        <v>0</v>
      </c>
      <c r="C70" s="313">
        <f t="shared" si="117"/>
        <v>0</v>
      </c>
      <c r="D70" s="314">
        <f t="shared" si="117"/>
        <v>0</v>
      </c>
      <c r="E70" s="315">
        <f t="shared" si="117"/>
        <v>0</v>
      </c>
      <c r="F70" s="316">
        <f t="shared" si="117"/>
        <v>0</v>
      </c>
      <c r="G70" s="318">
        <f t="shared" si="117"/>
        <v>0</v>
      </c>
      <c r="H70" s="312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19">
        <f t="shared" ref="B71:H71" si="118">YR5</f>
        <v>0</v>
      </c>
      <c r="C71" s="313">
        <f t="shared" si="118"/>
        <v>0</v>
      </c>
      <c r="D71" s="314">
        <f t="shared" si="118"/>
        <v>0</v>
      </c>
      <c r="E71" s="315">
        <f t="shared" si="118"/>
        <v>0</v>
      </c>
      <c r="F71" s="316">
        <f t="shared" si="118"/>
        <v>0</v>
      </c>
      <c r="G71" s="318">
        <f t="shared" si="118"/>
        <v>0</v>
      </c>
      <c r="H71" s="312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3">
        <f t="shared" ref="B72:H72" si="119">ZA5</f>
        <v>0</v>
      </c>
      <c r="C72" s="313">
        <f t="shared" si="119"/>
        <v>0</v>
      </c>
      <c r="D72" s="314">
        <f t="shared" si="119"/>
        <v>0</v>
      </c>
      <c r="E72" s="315">
        <f t="shared" si="119"/>
        <v>0</v>
      </c>
      <c r="F72" s="316">
        <f t="shared" si="119"/>
        <v>0</v>
      </c>
      <c r="G72" s="318">
        <f t="shared" si="119"/>
        <v>0</v>
      </c>
      <c r="H72" s="312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3">
        <f t="shared" ref="B73:H73" si="120">ZJ5</f>
        <v>0</v>
      </c>
      <c r="C73" s="313">
        <f t="shared" si="120"/>
        <v>0</v>
      </c>
      <c r="D73" s="314">
        <f t="shared" si="120"/>
        <v>0</v>
      </c>
      <c r="E73" s="315">
        <f t="shared" si="120"/>
        <v>0</v>
      </c>
      <c r="F73" s="316">
        <f t="shared" si="120"/>
        <v>0</v>
      </c>
      <c r="G73" s="318">
        <f t="shared" si="120"/>
        <v>0</v>
      </c>
      <c r="H73" s="312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3">
        <f t="shared" ref="B74:H74" si="121">ZS5</f>
        <v>0</v>
      </c>
      <c r="C74" s="313">
        <f t="shared" si="121"/>
        <v>0</v>
      </c>
      <c r="D74" s="314">
        <f t="shared" si="121"/>
        <v>0</v>
      </c>
      <c r="E74" s="315">
        <f t="shared" si="121"/>
        <v>0</v>
      </c>
      <c r="F74" s="316">
        <f t="shared" si="121"/>
        <v>0</v>
      </c>
      <c r="G74" s="318">
        <f t="shared" si="121"/>
        <v>0</v>
      </c>
      <c r="H74" s="312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3">
        <f t="shared" ref="B75:H75" si="122">AAB5</f>
        <v>0</v>
      </c>
      <c r="C75" s="313">
        <f t="shared" si="122"/>
        <v>0</v>
      </c>
      <c r="D75" s="314">
        <f t="shared" si="122"/>
        <v>0</v>
      </c>
      <c r="E75" s="315">
        <f t="shared" si="122"/>
        <v>0</v>
      </c>
      <c r="F75" s="316">
        <f t="shared" si="122"/>
        <v>0</v>
      </c>
      <c r="G75" s="318">
        <f t="shared" si="122"/>
        <v>0</v>
      </c>
      <c r="H75" s="312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3">
        <f t="shared" ref="B76:G76" si="123">AAK5</f>
        <v>0</v>
      </c>
      <c r="C76" s="313">
        <f t="shared" si="123"/>
        <v>0</v>
      </c>
      <c r="D76" s="314">
        <f t="shared" si="123"/>
        <v>0</v>
      </c>
      <c r="E76" s="315">
        <f t="shared" si="123"/>
        <v>0</v>
      </c>
      <c r="F76" s="316">
        <f t="shared" si="123"/>
        <v>0</v>
      </c>
      <c r="G76" s="318">
        <f t="shared" si="123"/>
        <v>0</v>
      </c>
      <c r="H76" s="312">
        <f>AAZ5</f>
        <v>0</v>
      </c>
      <c r="I76" s="103">
        <f t="shared" si="80"/>
        <v>0</v>
      </c>
    </row>
    <row r="77" spans="1:9" x14ac:dyDescent="0.25">
      <c r="A77" s="134">
        <v>74</v>
      </c>
      <c r="B77" s="313">
        <f t="shared" ref="B77:H77" si="124">AAT5</f>
        <v>0</v>
      </c>
      <c r="C77" s="313">
        <f t="shared" si="124"/>
        <v>0</v>
      </c>
      <c r="D77" s="314">
        <f t="shared" si="124"/>
        <v>0</v>
      </c>
      <c r="E77" s="315">
        <f t="shared" si="124"/>
        <v>0</v>
      </c>
      <c r="F77" s="316">
        <f t="shared" si="124"/>
        <v>0</v>
      </c>
      <c r="G77" s="318">
        <f t="shared" si="124"/>
        <v>0</v>
      </c>
      <c r="H77" s="312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3">
        <f t="shared" ref="B78:H78" si="125">ABC5</f>
        <v>0</v>
      </c>
      <c r="C78" s="313">
        <f t="shared" si="125"/>
        <v>0</v>
      </c>
      <c r="D78" s="314">
        <f t="shared" si="125"/>
        <v>0</v>
      </c>
      <c r="E78" s="315">
        <f t="shared" si="125"/>
        <v>0</v>
      </c>
      <c r="F78" s="316">
        <f t="shared" si="125"/>
        <v>0</v>
      </c>
      <c r="G78" s="318">
        <f t="shared" si="125"/>
        <v>0</v>
      </c>
      <c r="H78" s="312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3">
        <f>ABL5</f>
        <v>0</v>
      </c>
      <c r="C79" s="313">
        <f>ABM5</f>
        <v>0</v>
      </c>
      <c r="D79" s="314">
        <f>ABN5</f>
        <v>0</v>
      </c>
      <c r="E79" s="315">
        <f>ABO5</f>
        <v>0</v>
      </c>
      <c r="F79" s="316">
        <f>ABP5</f>
        <v>0</v>
      </c>
      <c r="G79" s="318">
        <f>ABZ5</f>
        <v>0</v>
      </c>
      <c r="H79" s="312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3">
        <f t="shared" ref="B81:H81" si="127">ACD5</f>
        <v>0</v>
      </c>
      <c r="C81" s="313">
        <f t="shared" si="127"/>
        <v>0</v>
      </c>
      <c r="D81" s="314">
        <f t="shared" si="127"/>
        <v>0</v>
      </c>
      <c r="E81" s="315">
        <f t="shared" si="127"/>
        <v>0</v>
      </c>
      <c r="F81" s="316">
        <f t="shared" si="127"/>
        <v>0</v>
      </c>
      <c r="G81" s="318">
        <f t="shared" si="127"/>
        <v>0</v>
      </c>
      <c r="H81" s="312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3">
        <f>ACM5</f>
        <v>0</v>
      </c>
      <c r="C82" s="313">
        <f>ACN5</f>
        <v>0</v>
      </c>
      <c r="D82" s="314">
        <f>ACO5</f>
        <v>0</v>
      </c>
      <c r="E82" s="315">
        <f>ACG5</f>
        <v>0</v>
      </c>
      <c r="F82" s="316">
        <f>ACQ5</f>
        <v>0</v>
      </c>
      <c r="G82" s="320">
        <f>ACR5</f>
        <v>0</v>
      </c>
      <c r="H82" s="312">
        <f>ACS5</f>
        <v>0</v>
      </c>
      <c r="I82" s="103">
        <f t="shared" si="80"/>
        <v>0</v>
      </c>
    </row>
    <row r="83" spans="1:9" x14ac:dyDescent="0.25">
      <c r="A83" s="134">
        <v>80</v>
      </c>
      <c r="B83" s="313">
        <f t="shared" ref="B83:H83" si="128">ACV5</f>
        <v>0</v>
      </c>
      <c r="C83" s="313">
        <f t="shared" si="128"/>
        <v>0</v>
      </c>
      <c r="D83" s="314">
        <f t="shared" si="128"/>
        <v>0</v>
      </c>
      <c r="E83" s="315">
        <f t="shared" si="128"/>
        <v>0</v>
      </c>
      <c r="F83" s="316">
        <f t="shared" si="128"/>
        <v>0</v>
      </c>
      <c r="G83" s="318">
        <f t="shared" si="128"/>
        <v>0</v>
      </c>
      <c r="H83" s="312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3">
        <f>ADE5</f>
        <v>0</v>
      </c>
      <c r="C84" s="313">
        <f>ADF5</f>
        <v>0</v>
      </c>
      <c r="D84" s="314">
        <f>ADG5</f>
        <v>0</v>
      </c>
      <c r="E84" s="315">
        <f>ADH5</f>
        <v>0</v>
      </c>
      <c r="F84" s="316">
        <f>ADI5</f>
        <v>0</v>
      </c>
      <c r="G84" s="320">
        <f>AEB5</f>
        <v>0</v>
      </c>
      <c r="H84" s="312">
        <f>ADK5</f>
        <v>0</v>
      </c>
      <c r="I84" s="103">
        <f t="shared" si="80"/>
        <v>0</v>
      </c>
    </row>
    <row r="85" spans="1:9" x14ac:dyDescent="0.25">
      <c r="A85" s="134">
        <v>82</v>
      </c>
      <c r="B85" s="313">
        <f>ADN5</f>
        <v>0</v>
      </c>
      <c r="C85" s="313">
        <f>ADO5</f>
        <v>0</v>
      </c>
      <c r="D85" s="314">
        <f>ADP5</f>
        <v>0</v>
      </c>
      <c r="E85" s="315">
        <f>ADQ5</f>
        <v>0</v>
      </c>
      <c r="F85" s="316">
        <f>AEJ5</f>
        <v>0</v>
      </c>
      <c r="G85" s="320">
        <f>ADS5</f>
        <v>0</v>
      </c>
      <c r="H85" s="312">
        <f>ADT5</f>
        <v>0</v>
      </c>
      <c r="I85" s="103">
        <f t="shared" si="80"/>
        <v>0</v>
      </c>
    </row>
    <row r="86" spans="1:9" x14ac:dyDescent="0.25">
      <c r="A86" s="134">
        <v>83</v>
      </c>
      <c r="B86" s="313">
        <f t="shared" ref="B86:H86" si="129">ADW5</f>
        <v>0</v>
      </c>
      <c r="C86" s="313">
        <f t="shared" si="129"/>
        <v>0</v>
      </c>
      <c r="D86" s="314">
        <f t="shared" si="129"/>
        <v>0</v>
      </c>
      <c r="E86" s="315">
        <f t="shared" si="129"/>
        <v>0</v>
      </c>
      <c r="F86" s="316">
        <f t="shared" si="129"/>
        <v>0</v>
      </c>
      <c r="G86" s="318">
        <f t="shared" si="129"/>
        <v>0</v>
      </c>
      <c r="H86" s="312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3">
        <f t="shared" ref="B87:H87" si="130">AEF5</f>
        <v>0</v>
      </c>
      <c r="C87" s="313">
        <f t="shared" si="130"/>
        <v>0</v>
      </c>
      <c r="D87" s="314">
        <f t="shared" si="130"/>
        <v>0</v>
      </c>
      <c r="E87" s="315">
        <f t="shared" si="130"/>
        <v>0</v>
      </c>
      <c r="F87" s="316">
        <f t="shared" si="130"/>
        <v>0</v>
      </c>
      <c r="G87" s="318">
        <f t="shared" si="130"/>
        <v>0</v>
      </c>
      <c r="H87" s="312">
        <f t="shared" si="130"/>
        <v>0</v>
      </c>
      <c r="I87" s="316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3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0" sqref="E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1" t="s">
        <v>352</v>
      </c>
      <c r="B1" s="1181"/>
      <c r="C1" s="1181"/>
      <c r="D1" s="1181"/>
      <c r="E1" s="1181"/>
      <c r="F1" s="1181"/>
      <c r="G1" s="1181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1030"/>
      <c r="C4" s="236"/>
      <c r="D4" s="131"/>
      <c r="E4" s="369"/>
      <c r="F4" s="73"/>
      <c r="G4" s="230"/>
      <c r="H4" s="145"/>
      <c r="I4" s="385"/>
    </row>
    <row r="5" spans="1:10" ht="14.25" customHeight="1" x14ac:dyDescent="0.25">
      <c r="A5" s="1169" t="s">
        <v>318</v>
      </c>
      <c r="B5" s="1182" t="s">
        <v>336</v>
      </c>
      <c r="C5" s="377">
        <v>415</v>
      </c>
      <c r="D5" s="131">
        <v>44988</v>
      </c>
      <c r="E5" s="86">
        <v>2000</v>
      </c>
      <c r="F5" s="73">
        <v>200</v>
      </c>
      <c r="G5" s="48">
        <f>F30</f>
        <v>590</v>
      </c>
      <c r="H5" s="135">
        <f>E5-G5+E4+E6+E7</f>
        <v>1410</v>
      </c>
      <c r="I5" s="382"/>
    </row>
    <row r="6" spans="1:10" x14ac:dyDescent="0.25">
      <c r="A6" s="1169"/>
      <c r="B6" s="1182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1182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150</v>
      </c>
      <c r="C9" s="15">
        <v>50</v>
      </c>
      <c r="D9" s="69">
        <v>500</v>
      </c>
      <c r="E9" s="245">
        <v>44989</v>
      </c>
      <c r="F9" s="92">
        <f>D9</f>
        <v>500</v>
      </c>
      <c r="G9" s="70" t="s">
        <v>338</v>
      </c>
      <c r="H9" s="71">
        <v>47</v>
      </c>
      <c r="I9" s="236">
        <f>E4+E5+E6-F9+E7</f>
        <v>1500</v>
      </c>
      <c r="J9" s="60">
        <f>H9*F9</f>
        <v>23500</v>
      </c>
    </row>
    <row r="10" spans="1:10" x14ac:dyDescent="0.25">
      <c r="A10" s="75"/>
      <c r="B10" s="177">
        <f>B9-C10</f>
        <v>145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338</v>
      </c>
      <c r="H10" s="71">
        <v>47</v>
      </c>
      <c r="I10" s="236">
        <f>I9-F10</f>
        <v>1450</v>
      </c>
      <c r="J10" s="60">
        <f t="shared" ref="J10:J28" si="1">H10*F10</f>
        <v>2350</v>
      </c>
    </row>
    <row r="11" spans="1:10" x14ac:dyDescent="0.25">
      <c r="A11" s="75"/>
      <c r="B11" s="177">
        <f t="shared" ref="B11:B29" si="2">B10-C11</f>
        <v>144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339</v>
      </c>
      <c r="H11" s="71">
        <v>47</v>
      </c>
      <c r="I11" s="236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7">
        <f t="shared" si="2"/>
        <v>142</v>
      </c>
      <c r="C12" s="15">
        <v>2</v>
      </c>
      <c r="D12" s="69">
        <v>20</v>
      </c>
      <c r="E12" s="245">
        <v>44989</v>
      </c>
      <c r="F12" s="92">
        <f t="shared" si="0"/>
        <v>20</v>
      </c>
      <c r="G12" s="70" t="s">
        <v>218</v>
      </c>
      <c r="H12" s="71">
        <v>47</v>
      </c>
      <c r="I12" s="236">
        <f t="shared" si="3"/>
        <v>1420</v>
      </c>
      <c r="J12" s="60">
        <f t="shared" si="1"/>
        <v>940</v>
      </c>
    </row>
    <row r="13" spans="1:10" x14ac:dyDescent="0.25">
      <c r="A13" s="75"/>
      <c r="B13" s="177">
        <f t="shared" si="2"/>
        <v>141</v>
      </c>
      <c r="C13" s="15">
        <v>1</v>
      </c>
      <c r="D13" s="69">
        <v>10</v>
      </c>
      <c r="E13" s="245">
        <v>44989</v>
      </c>
      <c r="F13" s="92">
        <f t="shared" si="0"/>
        <v>10</v>
      </c>
      <c r="G13" s="70" t="s">
        <v>345</v>
      </c>
      <c r="H13" s="71">
        <v>47</v>
      </c>
      <c r="I13" s="236">
        <f t="shared" si="3"/>
        <v>1410</v>
      </c>
      <c r="J13" s="60">
        <f t="shared" si="1"/>
        <v>470</v>
      </c>
    </row>
    <row r="14" spans="1:10" x14ac:dyDescent="0.25">
      <c r="A14" s="75"/>
      <c r="B14" s="177">
        <f t="shared" si="2"/>
        <v>141</v>
      </c>
      <c r="C14" s="15"/>
      <c r="D14" s="511">
        <v>0</v>
      </c>
      <c r="E14" s="1089"/>
      <c r="F14" s="661">
        <f t="shared" si="0"/>
        <v>0</v>
      </c>
      <c r="G14" s="321"/>
      <c r="H14" s="322"/>
      <c r="I14" s="236">
        <f t="shared" si="3"/>
        <v>1410</v>
      </c>
      <c r="J14" s="60">
        <f t="shared" si="1"/>
        <v>0</v>
      </c>
    </row>
    <row r="15" spans="1:10" x14ac:dyDescent="0.25">
      <c r="A15" s="75"/>
      <c r="B15" s="177">
        <f t="shared" si="2"/>
        <v>141</v>
      </c>
      <c r="C15" s="15"/>
      <c r="D15" s="511">
        <v>0</v>
      </c>
      <c r="E15" s="1089"/>
      <c r="F15" s="661">
        <f t="shared" si="0"/>
        <v>0</v>
      </c>
      <c r="G15" s="321"/>
      <c r="H15" s="322"/>
      <c r="I15" s="236">
        <f t="shared" si="3"/>
        <v>1410</v>
      </c>
      <c r="J15" s="60">
        <f t="shared" si="1"/>
        <v>0</v>
      </c>
    </row>
    <row r="16" spans="1:10" x14ac:dyDescent="0.25">
      <c r="A16" s="75"/>
      <c r="B16" s="177">
        <f t="shared" si="2"/>
        <v>141</v>
      </c>
      <c r="C16" s="15"/>
      <c r="D16" s="511">
        <v>0</v>
      </c>
      <c r="E16" s="1089"/>
      <c r="F16" s="661">
        <f t="shared" si="0"/>
        <v>0</v>
      </c>
      <c r="G16" s="321"/>
      <c r="H16" s="322"/>
      <c r="I16" s="236">
        <f t="shared" si="3"/>
        <v>1410</v>
      </c>
      <c r="J16" s="60">
        <f t="shared" si="1"/>
        <v>0</v>
      </c>
    </row>
    <row r="17" spans="1:10" x14ac:dyDescent="0.25">
      <c r="A17" s="75"/>
      <c r="B17" s="177">
        <f t="shared" si="2"/>
        <v>141</v>
      </c>
      <c r="C17" s="15"/>
      <c r="D17" s="511">
        <v>0</v>
      </c>
      <c r="E17" s="1089"/>
      <c r="F17" s="661">
        <f t="shared" si="0"/>
        <v>0</v>
      </c>
      <c r="G17" s="321"/>
      <c r="H17" s="322"/>
      <c r="I17" s="236">
        <f t="shared" si="3"/>
        <v>1410</v>
      </c>
      <c r="J17" s="60">
        <f t="shared" si="1"/>
        <v>0</v>
      </c>
    </row>
    <row r="18" spans="1:10" x14ac:dyDescent="0.25">
      <c r="A18" s="75"/>
      <c r="B18" s="177">
        <f t="shared" si="2"/>
        <v>141</v>
      </c>
      <c r="C18" s="15"/>
      <c r="D18" s="511">
        <v>0</v>
      </c>
      <c r="E18" s="1089"/>
      <c r="F18" s="661">
        <f t="shared" si="0"/>
        <v>0</v>
      </c>
      <c r="G18" s="321"/>
      <c r="H18" s="322"/>
      <c r="I18" s="236">
        <f t="shared" si="3"/>
        <v>1410</v>
      </c>
      <c r="J18" s="60">
        <f t="shared" si="1"/>
        <v>0</v>
      </c>
    </row>
    <row r="19" spans="1:10" x14ac:dyDescent="0.25">
      <c r="A19" s="75"/>
      <c r="B19" s="177">
        <f t="shared" si="2"/>
        <v>141</v>
      </c>
      <c r="C19" s="15"/>
      <c r="D19" s="511">
        <v>0</v>
      </c>
      <c r="E19" s="1089"/>
      <c r="F19" s="661">
        <f t="shared" si="0"/>
        <v>0</v>
      </c>
      <c r="G19" s="321"/>
      <c r="H19" s="322"/>
      <c r="I19" s="236">
        <f t="shared" si="3"/>
        <v>1410</v>
      </c>
      <c r="J19" s="60">
        <f t="shared" si="1"/>
        <v>0</v>
      </c>
    </row>
    <row r="20" spans="1:10" x14ac:dyDescent="0.25">
      <c r="A20" s="75"/>
      <c r="B20" s="177">
        <f t="shared" si="2"/>
        <v>141</v>
      </c>
      <c r="C20" s="15"/>
      <c r="D20" s="511">
        <v>0</v>
      </c>
      <c r="E20" s="1089"/>
      <c r="F20" s="661">
        <f t="shared" si="0"/>
        <v>0</v>
      </c>
      <c r="G20" s="321"/>
      <c r="H20" s="322"/>
      <c r="I20" s="236">
        <f t="shared" si="3"/>
        <v>1410</v>
      </c>
      <c r="J20" s="60">
        <f t="shared" si="1"/>
        <v>0</v>
      </c>
    </row>
    <row r="21" spans="1:10" x14ac:dyDescent="0.25">
      <c r="A21" s="75"/>
      <c r="B21" s="177">
        <f t="shared" si="2"/>
        <v>141</v>
      </c>
      <c r="C21" s="15"/>
      <c r="D21" s="511">
        <v>0</v>
      </c>
      <c r="E21" s="1089"/>
      <c r="F21" s="661">
        <f t="shared" si="0"/>
        <v>0</v>
      </c>
      <c r="G21" s="321"/>
      <c r="H21" s="322"/>
      <c r="I21" s="236">
        <f t="shared" si="3"/>
        <v>1410</v>
      </c>
      <c r="J21" s="60">
        <f t="shared" si="1"/>
        <v>0</v>
      </c>
    </row>
    <row r="22" spans="1:10" x14ac:dyDescent="0.25">
      <c r="A22" s="75"/>
      <c r="B22" s="177">
        <f t="shared" si="2"/>
        <v>141</v>
      </c>
      <c r="C22" s="15"/>
      <c r="D22" s="511">
        <v>0</v>
      </c>
      <c r="E22" s="1089"/>
      <c r="F22" s="661">
        <f t="shared" si="0"/>
        <v>0</v>
      </c>
      <c r="G22" s="321"/>
      <c r="H22" s="322"/>
      <c r="I22" s="236">
        <f t="shared" si="3"/>
        <v>1410</v>
      </c>
      <c r="J22" s="60">
        <f t="shared" si="1"/>
        <v>0</v>
      </c>
    </row>
    <row r="23" spans="1:10" x14ac:dyDescent="0.25">
      <c r="A23" s="19"/>
      <c r="B23" s="177">
        <f t="shared" si="2"/>
        <v>141</v>
      </c>
      <c r="C23" s="73"/>
      <c r="D23" s="511">
        <v>0</v>
      </c>
      <c r="E23" s="1090"/>
      <c r="F23" s="661">
        <f t="shared" si="0"/>
        <v>0</v>
      </c>
      <c r="G23" s="321"/>
      <c r="H23" s="322"/>
      <c r="I23" s="236">
        <f t="shared" si="3"/>
        <v>1410</v>
      </c>
      <c r="J23" s="60">
        <f t="shared" si="1"/>
        <v>0</v>
      </c>
    </row>
    <row r="24" spans="1:10" x14ac:dyDescent="0.25">
      <c r="A24" s="19"/>
      <c r="B24" s="177">
        <f t="shared" si="2"/>
        <v>141</v>
      </c>
      <c r="C24" s="73"/>
      <c r="D24" s="511">
        <v>0</v>
      </c>
      <c r="E24" s="1090"/>
      <c r="F24" s="661">
        <f t="shared" si="0"/>
        <v>0</v>
      </c>
      <c r="G24" s="321"/>
      <c r="H24" s="322"/>
      <c r="I24" s="236">
        <f t="shared" si="3"/>
        <v>1410</v>
      </c>
      <c r="J24" s="60">
        <f t="shared" si="1"/>
        <v>0</v>
      </c>
    </row>
    <row r="25" spans="1:10" x14ac:dyDescent="0.25">
      <c r="A25" s="19"/>
      <c r="B25" s="177">
        <f t="shared" si="2"/>
        <v>141</v>
      </c>
      <c r="C25" s="73"/>
      <c r="D25" s="511">
        <v>0</v>
      </c>
      <c r="E25" s="1090"/>
      <c r="F25" s="661">
        <f t="shared" si="0"/>
        <v>0</v>
      </c>
      <c r="G25" s="321"/>
      <c r="H25" s="322"/>
      <c r="I25" s="236">
        <f t="shared" si="3"/>
        <v>1410</v>
      </c>
      <c r="J25" s="60">
        <f t="shared" si="1"/>
        <v>0</v>
      </c>
    </row>
    <row r="26" spans="1:10" x14ac:dyDescent="0.25">
      <c r="A26" s="19"/>
      <c r="B26" s="177">
        <f t="shared" si="2"/>
        <v>141</v>
      </c>
      <c r="C26" s="15"/>
      <c r="D26" s="511">
        <v>0</v>
      </c>
      <c r="E26" s="1090"/>
      <c r="F26" s="661">
        <f t="shared" si="0"/>
        <v>0</v>
      </c>
      <c r="G26" s="321"/>
      <c r="H26" s="322"/>
      <c r="I26" s="236">
        <f t="shared" si="3"/>
        <v>1410</v>
      </c>
      <c r="J26" s="60">
        <f t="shared" si="1"/>
        <v>0</v>
      </c>
    </row>
    <row r="27" spans="1:10" x14ac:dyDescent="0.25">
      <c r="A27" s="19"/>
      <c r="B27" s="177">
        <f t="shared" si="2"/>
        <v>141</v>
      </c>
      <c r="C27" s="15"/>
      <c r="D27" s="511">
        <v>0</v>
      </c>
      <c r="E27" s="1090"/>
      <c r="F27" s="661">
        <f t="shared" si="0"/>
        <v>0</v>
      </c>
      <c r="G27" s="321"/>
      <c r="H27" s="322"/>
      <c r="I27" s="236">
        <f t="shared" si="3"/>
        <v>1410</v>
      </c>
      <c r="J27" s="60">
        <f t="shared" si="1"/>
        <v>0</v>
      </c>
    </row>
    <row r="28" spans="1:10" x14ac:dyDescent="0.25">
      <c r="B28" s="177">
        <f t="shared" si="2"/>
        <v>141</v>
      </c>
      <c r="C28" s="15"/>
      <c r="D28" s="511">
        <v>0</v>
      </c>
      <c r="E28" s="1090"/>
      <c r="F28" s="661">
        <f t="shared" si="0"/>
        <v>0</v>
      </c>
      <c r="G28" s="321"/>
      <c r="H28" s="322"/>
      <c r="I28" s="236">
        <f t="shared" si="3"/>
        <v>1410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141</v>
      </c>
      <c r="C29" s="37"/>
      <c r="D29" s="147">
        <v>0</v>
      </c>
      <c r="E29" s="239"/>
      <c r="F29" s="524">
        <f t="shared" si="0"/>
        <v>0</v>
      </c>
      <c r="G29" s="136"/>
      <c r="H29" s="193"/>
      <c r="I29" s="1091"/>
      <c r="J29" s="60">
        <f>SUM(J9:J28)</f>
        <v>27730</v>
      </c>
    </row>
    <row r="30" spans="1:10" ht="15.75" thickTop="1" x14ac:dyDescent="0.25">
      <c r="A30" s="47">
        <f>SUM(A29:A29)</f>
        <v>0</v>
      </c>
      <c r="C30" s="73"/>
      <c r="D30" s="103">
        <f>SUM(D9:D29)</f>
        <v>590</v>
      </c>
      <c r="E30" s="131"/>
      <c r="F30" s="103">
        <f>SUM(F9:F29)</f>
        <v>590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145" t="s">
        <v>21</v>
      </c>
      <c r="E32" s="1146"/>
      <c r="F32" s="138">
        <f>G5-F30</f>
        <v>0</v>
      </c>
    </row>
    <row r="33" spans="1:6" ht="15.75" thickBot="1" x14ac:dyDescent="0.3">
      <c r="A33" s="122"/>
      <c r="D33" s="255" t="s">
        <v>4</v>
      </c>
      <c r="E33" s="256"/>
      <c r="F33" s="49">
        <v>0</v>
      </c>
    </row>
    <row r="34" spans="1:6" x14ac:dyDescent="0.25">
      <c r="B34" s="179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49" t="s">
        <v>194</v>
      </c>
      <c r="B1" s="1149"/>
      <c r="C1" s="1149"/>
      <c r="D1" s="1149"/>
      <c r="E1" s="1149"/>
      <c r="F1" s="1149"/>
      <c r="G1" s="1149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542"/>
      <c r="C4" s="236"/>
      <c r="D4" s="131"/>
      <c r="E4" s="369"/>
      <c r="F4" s="73"/>
      <c r="G4" s="230"/>
      <c r="H4" s="145"/>
      <c r="I4" s="385"/>
    </row>
    <row r="5" spans="1:10" ht="14.25" customHeight="1" x14ac:dyDescent="0.25">
      <c r="A5" s="1169"/>
      <c r="B5" s="1183"/>
      <c r="C5" s="377"/>
      <c r="D5" s="131"/>
      <c r="E5" s="86"/>
      <c r="F5" s="73"/>
      <c r="G5" s="48">
        <f>F30</f>
        <v>0</v>
      </c>
      <c r="H5" s="135">
        <f>E5-G5+E4+E6+E7</f>
        <v>0</v>
      </c>
      <c r="I5" s="382"/>
    </row>
    <row r="6" spans="1:10" x14ac:dyDescent="0.25">
      <c r="A6" s="1169"/>
      <c r="B6" s="1183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0</v>
      </c>
      <c r="C9" s="15"/>
      <c r="D9" s="69">
        <v>0</v>
      </c>
      <c r="E9" s="245"/>
      <c r="F9" s="92">
        <f>D9</f>
        <v>0</v>
      </c>
      <c r="G9" s="70"/>
      <c r="H9" s="71"/>
      <c r="I9" s="236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>
        <v>0</v>
      </c>
      <c r="E10" s="245"/>
      <c r="F10" s="92">
        <f t="shared" ref="F10:F29" si="0">D10</f>
        <v>0</v>
      </c>
      <c r="G10" s="70"/>
      <c r="H10" s="71"/>
      <c r="I10" s="236">
        <f>I9-F10</f>
        <v>0</v>
      </c>
      <c r="J10" s="60">
        <f t="shared" ref="J10:J28" si="1">H10*F10</f>
        <v>0</v>
      </c>
    </row>
    <row r="11" spans="1:10" x14ac:dyDescent="0.25">
      <c r="A11" s="75"/>
      <c r="B11" s="177">
        <f t="shared" ref="B11:B29" si="2">B10-C11</f>
        <v>0</v>
      </c>
      <c r="C11" s="15"/>
      <c r="D11" s="69">
        <v>0</v>
      </c>
      <c r="E11" s="245"/>
      <c r="F11" s="92">
        <f t="shared" si="0"/>
        <v>0</v>
      </c>
      <c r="G11" s="70"/>
      <c r="H11" s="71"/>
      <c r="I11" s="236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>
        <v>0</v>
      </c>
      <c r="E12" s="245"/>
      <c r="F12" s="92">
        <f t="shared" si="0"/>
        <v>0</v>
      </c>
      <c r="G12" s="70"/>
      <c r="H12" s="71"/>
      <c r="I12" s="236">
        <f t="shared" si="3"/>
        <v>0</v>
      </c>
      <c r="J12" s="60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>
        <v>0</v>
      </c>
      <c r="E13" s="245"/>
      <c r="F13" s="92">
        <f t="shared" si="0"/>
        <v>0</v>
      </c>
      <c r="G13" s="70"/>
      <c r="H13" s="71"/>
      <c r="I13" s="236">
        <f t="shared" si="3"/>
        <v>0</v>
      </c>
      <c r="J13" s="60">
        <f t="shared" si="1"/>
        <v>0</v>
      </c>
    </row>
    <row r="14" spans="1:10" x14ac:dyDescent="0.25">
      <c r="A14" s="75"/>
      <c r="B14" s="177">
        <f t="shared" si="2"/>
        <v>0</v>
      </c>
      <c r="C14" s="15"/>
      <c r="D14" s="69">
        <v>0</v>
      </c>
      <c r="E14" s="245"/>
      <c r="F14" s="92">
        <f t="shared" si="0"/>
        <v>0</v>
      </c>
      <c r="G14" s="70"/>
      <c r="H14" s="71"/>
      <c r="I14" s="236">
        <f t="shared" si="3"/>
        <v>0</v>
      </c>
      <c r="J14" s="60">
        <f t="shared" si="1"/>
        <v>0</v>
      </c>
    </row>
    <row r="15" spans="1:10" x14ac:dyDescent="0.25">
      <c r="A15" s="75"/>
      <c r="B15" s="177">
        <f t="shared" si="2"/>
        <v>0</v>
      </c>
      <c r="C15" s="15"/>
      <c r="D15" s="69">
        <v>0</v>
      </c>
      <c r="E15" s="245"/>
      <c r="F15" s="92">
        <f t="shared" si="0"/>
        <v>0</v>
      </c>
      <c r="G15" s="70"/>
      <c r="H15" s="71"/>
      <c r="I15" s="236">
        <f t="shared" si="3"/>
        <v>0</v>
      </c>
      <c r="J15" s="60">
        <f t="shared" si="1"/>
        <v>0</v>
      </c>
    </row>
    <row r="16" spans="1:10" x14ac:dyDescent="0.25">
      <c r="A16" s="75"/>
      <c r="B16" s="177">
        <f t="shared" si="2"/>
        <v>0</v>
      </c>
      <c r="C16" s="15"/>
      <c r="D16" s="69">
        <v>0</v>
      </c>
      <c r="E16" s="245"/>
      <c r="F16" s="92">
        <f t="shared" si="0"/>
        <v>0</v>
      </c>
      <c r="G16" s="70"/>
      <c r="H16" s="71"/>
      <c r="I16" s="236">
        <f t="shared" si="3"/>
        <v>0</v>
      </c>
      <c r="J16" s="60">
        <f t="shared" si="1"/>
        <v>0</v>
      </c>
    </row>
    <row r="17" spans="1:10" x14ac:dyDescent="0.25">
      <c r="A17" s="75"/>
      <c r="B17" s="177">
        <f t="shared" si="2"/>
        <v>0</v>
      </c>
      <c r="C17" s="15"/>
      <c r="D17" s="69">
        <v>0</v>
      </c>
      <c r="E17" s="245"/>
      <c r="F17" s="92">
        <f t="shared" si="0"/>
        <v>0</v>
      </c>
      <c r="G17" s="70"/>
      <c r="H17" s="71"/>
      <c r="I17" s="236">
        <f t="shared" si="3"/>
        <v>0</v>
      </c>
      <c r="J17" s="60">
        <f t="shared" si="1"/>
        <v>0</v>
      </c>
    </row>
    <row r="18" spans="1:10" x14ac:dyDescent="0.25">
      <c r="A18" s="75"/>
      <c r="B18" s="177">
        <f t="shared" si="2"/>
        <v>0</v>
      </c>
      <c r="C18" s="15"/>
      <c r="D18" s="69">
        <v>0</v>
      </c>
      <c r="E18" s="245"/>
      <c r="F18" s="92">
        <f t="shared" si="0"/>
        <v>0</v>
      </c>
      <c r="G18" s="70"/>
      <c r="H18" s="71"/>
      <c r="I18" s="236">
        <f t="shared" si="3"/>
        <v>0</v>
      </c>
      <c r="J18" s="60">
        <f t="shared" si="1"/>
        <v>0</v>
      </c>
    </row>
    <row r="19" spans="1:10" x14ac:dyDescent="0.25">
      <c r="A19" s="75"/>
      <c r="B19" s="177">
        <f t="shared" si="2"/>
        <v>0</v>
      </c>
      <c r="C19" s="15"/>
      <c r="D19" s="69">
        <v>0</v>
      </c>
      <c r="E19" s="245"/>
      <c r="F19" s="92">
        <f t="shared" si="0"/>
        <v>0</v>
      </c>
      <c r="G19" s="70"/>
      <c r="H19" s="71"/>
      <c r="I19" s="236">
        <f t="shared" si="3"/>
        <v>0</v>
      </c>
      <c r="J19" s="60">
        <f t="shared" si="1"/>
        <v>0</v>
      </c>
    </row>
    <row r="20" spans="1:10" x14ac:dyDescent="0.25">
      <c r="A20" s="75"/>
      <c r="B20" s="177">
        <f t="shared" si="2"/>
        <v>0</v>
      </c>
      <c r="C20" s="15"/>
      <c r="D20" s="69">
        <v>0</v>
      </c>
      <c r="E20" s="245"/>
      <c r="F20" s="92">
        <f t="shared" si="0"/>
        <v>0</v>
      </c>
      <c r="G20" s="70"/>
      <c r="H20" s="71"/>
      <c r="I20" s="236">
        <f t="shared" si="3"/>
        <v>0</v>
      </c>
      <c r="J20" s="60">
        <f t="shared" si="1"/>
        <v>0</v>
      </c>
    </row>
    <row r="21" spans="1:10" x14ac:dyDescent="0.25">
      <c r="A21" s="75"/>
      <c r="B21" s="177">
        <f t="shared" si="2"/>
        <v>0</v>
      </c>
      <c r="C21" s="15"/>
      <c r="D21" s="69">
        <v>0</v>
      </c>
      <c r="E21" s="245"/>
      <c r="F21" s="92">
        <f t="shared" si="0"/>
        <v>0</v>
      </c>
      <c r="G21" s="70"/>
      <c r="H21" s="71"/>
      <c r="I21" s="236">
        <f t="shared" si="3"/>
        <v>0</v>
      </c>
      <c r="J21" s="60">
        <f t="shared" si="1"/>
        <v>0</v>
      </c>
    </row>
    <row r="22" spans="1:10" x14ac:dyDescent="0.25">
      <c r="A22" s="75"/>
      <c r="B22" s="177">
        <f t="shared" si="2"/>
        <v>0</v>
      </c>
      <c r="C22" s="15"/>
      <c r="D22" s="69">
        <v>0</v>
      </c>
      <c r="E22" s="245"/>
      <c r="F22" s="92">
        <f t="shared" si="0"/>
        <v>0</v>
      </c>
      <c r="G22" s="70"/>
      <c r="H22" s="71"/>
      <c r="I22" s="236">
        <f t="shared" si="3"/>
        <v>0</v>
      </c>
      <c r="J22" s="60">
        <f t="shared" si="1"/>
        <v>0</v>
      </c>
    </row>
    <row r="23" spans="1:10" x14ac:dyDescent="0.25">
      <c r="A23" s="19"/>
      <c r="B23" s="177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6">
        <f t="shared" si="3"/>
        <v>0</v>
      </c>
      <c r="J23" s="60">
        <f t="shared" si="1"/>
        <v>0</v>
      </c>
    </row>
    <row r="24" spans="1:10" x14ac:dyDescent="0.25">
      <c r="A24" s="19"/>
      <c r="B24" s="177">
        <f t="shared" si="2"/>
        <v>0</v>
      </c>
      <c r="C24" s="73"/>
      <c r="D24" s="69">
        <v>0</v>
      </c>
      <c r="E24" s="536"/>
      <c r="F24" s="92">
        <f t="shared" si="0"/>
        <v>0</v>
      </c>
      <c r="G24" s="70"/>
      <c r="H24" s="71"/>
      <c r="I24" s="236">
        <f t="shared" si="3"/>
        <v>0</v>
      </c>
      <c r="J24" s="60">
        <f t="shared" si="1"/>
        <v>0</v>
      </c>
    </row>
    <row r="25" spans="1:10" x14ac:dyDescent="0.25">
      <c r="A25" s="19"/>
      <c r="B25" s="177">
        <f t="shared" si="2"/>
        <v>0</v>
      </c>
      <c r="C25" s="73"/>
      <c r="D25" s="69">
        <v>0</v>
      </c>
      <c r="E25" s="536"/>
      <c r="F25" s="92">
        <f t="shared" si="0"/>
        <v>0</v>
      </c>
      <c r="G25" s="534"/>
      <c r="H25" s="535"/>
      <c r="I25" s="236">
        <f t="shared" si="3"/>
        <v>0</v>
      </c>
      <c r="J25" s="60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>
        <v>0</v>
      </c>
      <c r="E26" s="536"/>
      <c r="F26" s="92">
        <f t="shared" si="0"/>
        <v>0</v>
      </c>
      <c r="G26" s="534"/>
      <c r="H26" s="535"/>
      <c r="I26" s="236">
        <f t="shared" si="3"/>
        <v>0</v>
      </c>
      <c r="J26" s="60">
        <f t="shared" si="1"/>
        <v>0</v>
      </c>
    </row>
    <row r="27" spans="1:10" x14ac:dyDescent="0.25">
      <c r="A27" s="19"/>
      <c r="B27" s="177">
        <f t="shared" si="2"/>
        <v>0</v>
      </c>
      <c r="C27" s="15"/>
      <c r="D27" s="69">
        <v>0</v>
      </c>
      <c r="E27" s="536"/>
      <c r="F27" s="92">
        <f t="shared" si="0"/>
        <v>0</v>
      </c>
      <c r="G27" s="534"/>
      <c r="H27" s="535"/>
      <c r="I27" s="236">
        <f t="shared" si="3"/>
        <v>0</v>
      </c>
      <c r="J27" s="60">
        <f t="shared" si="1"/>
        <v>0</v>
      </c>
    </row>
    <row r="28" spans="1:10" x14ac:dyDescent="0.25">
      <c r="B28" s="177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0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145" t="s">
        <v>21</v>
      </c>
      <c r="E32" s="1146"/>
      <c r="F32" s="138">
        <f>G5-F30</f>
        <v>0</v>
      </c>
    </row>
    <row r="33" spans="1:6" ht="15.75" thickBot="1" x14ac:dyDescent="0.3">
      <c r="A33" s="122"/>
      <c r="D33" s="255" t="s">
        <v>4</v>
      </c>
      <c r="E33" s="256"/>
      <c r="F33" s="49">
        <v>0</v>
      </c>
    </row>
    <row r="34" spans="1:6" x14ac:dyDescent="0.25">
      <c r="B34" s="179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59"/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0"/>
    </row>
    <row r="6" spans="1:9" ht="15.75" x14ac:dyDescent="0.25">
      <c r="A6" s="75"/>
      <c r="B6" s="475" t="s">
        <v>72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4"/>
      <c r="C7" s="66"/>
      <c r="D7" s="131"/>
      <c r="E7" s="86"/>
      <c r="F7" s="73"/>
    </row>
    <row r="8" spans="1:9" ht="16.5" thickTop="1" thickBot="1" x14ac:dyDescent="0.3">
      <c r="B8" s="279" t="s">
        <v>7</v>
      </c>
      <c r="C8" s="274" t="s">
        <v>8</v>
      </c>
      <c r="D8" s="521" t="s">
        <v>17</v>
      </c>
      <c r="E8" s="276" t="s">
        <v>2</v>
      </c>
      <c r="F8" s="269" t="s">
        <v>18</v>
      </c>
      <c r="G8" s="277" t="s">
        <v>15</v>
      </c>
      <c r="H8" s="24"/>
    </row>
    <row r="9" spans="1:9" ht="15.75" thickTop="1" x14ac:dyDescent="0.25">
      <c r="A9" s="55" t="s">
        <v>32</v>
      </c>
      <c r="B9" s="402">
        <f>F5+F6+F7-C9+F4</f>
        <v>0</v>
      </c>
      <c r="C9" s="73"/>
      <c r="D9" s="69"/>
      <c r="E9" s="237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2">
        <f>B9-C10</f>
        <v>0</v>
      </c>
      <c r="C10" s="73"/>
      <c r="D10" s="69"/>
      <c r="E10" s="726"/>
      <c r="F10" s="656">
        <f t="shared" si="0"/>
        <v>0</v>
      </c>
      <c r="G10" s="623"/>
      <c r="H10" s="624"/>
      <c r="I10" s="899">
        <f>I9-F10</f>
        <v>0</v>
      </c>
    </row>
    <row r="11" spans="1:9" x14ac:dyDescent="0.25">
      <c r="B11" s="402">
        <f>B10-C11</f>
        <v>0</v>
      </c>
      <c r="C11" s="73"/>
      <c r="D11" s="69"/>
      <c r="E11" s="726"/>
      <c r="F11" s="656">
        <f t="shared" si="0"/>
        <v>0</v>
      </c>
      <c r="G11" s="623"/>
      <c r="H11" s="624"/>
      <c r="I11" s="899">
        <f t="shared" ref="I11:I26" si="1">I10-F11</f>
        <v>0</v>
      </c>
    </row>
    <row r="12" spans="1:9" x14ac:dyDescent="0.25">
      <c r="A12" s="55" t="s">
        <v>33</v>
      </c>
      <c r="B12" s="402">
        <f t="shared" ref="B12:B14" si="2">B11-C12</f>
        <v>0</v>
      </c>
      <c r="C12" s="73"/>
      <c r="D12" s="69"/>
      <c r="E12" s="726"/>
      <c r="F12" s="656">
        <f t="shared" si="0"/>
        <v>0</v>
      </c>
      <c r="G12" s="623"/>
      <c r="H12" s="624"/>
      <c r="I12" s="899">
        <f t="shared" si="1"/>
        <v>0</v>
      </c>
    </row>
    <row r="13" spans="1:9" x14ac:dyDescent="0.25">
      <c r="B13" s="402">
        <f t="shared" si="2"/>
        <v>0</v>
      </c>
      <c r="C13" s="73"/>
      <c r="D13" s="69"/>
      <c r="E13" s="726"/>
      <c r="F13" s="656">
        <f t="shared" si="0"/>
        <v>0</v>
      </c>
      <c r="G13" s="623"/>
      <c r="H13" s="624"/>
      <c r="I13" s="899">
        <f t="shared" si="1"/>
        <v>0</v>
      </c>
    </row>
    <row r="14" spans="1:9" x14ac:dyDescent="0.25">
      <c r="A14" s="19"/>
      <c r="B14" s="402">
        <f t="shared" si="2"/>
        <v>0</v>
      </c>
      <c r="C14" s="73"/>
      <c r="D14" s="69"/>
      <c r="E14" s="726"/>
      <c r="F14" s="656">
        <f t="shared" si="0"/>
        <v>0</v>
      </c>
      <c r="G14" s="623"/>
      <c r="H14" s="624"/>
      <c r="I14" s="899">
        <f t="shared" si="1"/>
        <v>0</v>
      </c>
    </row>
    <row r="15" spans="1:9" x14ac:dyDescent="0.25">
      <c r="B15" s="402">
        <f>B14-C15</f>
        <v>0</v>
      </c>
      <c r="C15" s="73"/>
      <c r="D15" s="69"/>
      <c r="E15" s="237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2">
        <f t="shared" ref="B16:B26" si="3">B15-C16</f>
        <v>0</v>
      </c>
      <c r="C16" s="73"/>
      <c r="D16" s="69"/>
      <c r="E16" s="237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2">
        <f t="shared" si="3"/>
        <v>0</v>
      </c>
      <c r="C17" s="73"/>
      <c r="D17" s="69"/>
      <c r="E17" s="237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2">
        <f t="shared" si="3"/>
        <v>0</v>
      </c>
      <c r="C18" s="73"/>
      <c r="D18" s="69"/>
      <c r="E18" s="237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2">
        <f t="shared" si="3"/>
        <v>0</v>
      </c>
      <c r="C19" s="73"/>
      <c r="D19" s="69"/>
      <c r="E19" s="237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2">
        <f t="shared" si="3"/>
        <v>0</v>
      </c>
      <c r="C20" s="73"/>
      <c r="D20" s="69"/>
      <c r="E20" s="237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2">
        <f t="shared" si="3"/>
        <v>0</v>
      </c>
      <c r="C21" s="73"/>
      <c r="D21" s="69"/>
      <c r="E21" s="237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2">
        <f t="shared" si="3"/>
        <v>0</v>
      </c>
      <c r="C22" s="73"/>
      <c r="D22" s="69"/>
      <c r="E22" s="237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2">
        <f t="shared" si="3"/>
        <v>0</v>
      </c>
      <c r="C23" s="15"/>
      <c r="D23" s="69"/>
      <c r="E23" s="237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2">
        <f t="shared" si="3"/>
        <v>0</v>
      </c>
      <c r="C24" s="15"/>
      <c r="D24" s="69"/>
      <c r="E24" s="237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2">
        <f t="shared" si="3"/>
        <v>0</v>
      </c>
      <c r="C25" s="15"/>
      <c r="D25" s="69"/>
      <c r="E25" s="237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2">
        <f t="shared" si="3"/>
        <v>0</v>
      </c>
      <c r="C26" s="37"/>
      <c r="D26" s="69">
        <v>0</v>
      </c>
      <c r="E26" s="198"/>
      <c r="F26" s="103">
        <f t="shared" si="0"/>
        <v>0</v>
      </c>
      <c r="G26" s="136"/>
      <c r="H26" s="193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145" t="s">
        <v>21</v>
      </c>
      <c r="E29" s="1146"/>
      <c r="F29" s="138">
        <f>E5+E6-F27+E7+E4</f>
        <v>0</v>
      </c>
    </row>
    <row r="30" spans="1:9" ht="15.75" thickBot="1" x14ac:dyDescent="0.3">
      <c r="A30" s="122"/>
      <c r="D30" s="255" t="s">
        <v>4</v>
      </c>
      <c r="E30" s="256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selection activeCell="E23" sqref="E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1" t="s">
        <v>352</v>
      </c>
      <c r="B1" s="1181"/>
      <c r="C1" s="1181"/>
      <c r="D1" s="1181"/>
      <c r="E1" s="1181"/>
      <c r="F1" s="1181"/>
      <c r="G1" s="1181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542"/>
      <c r="C4" s="236"/>
      <c r="D4" s="131"/>
      <c r="E4" s="369"/>
      <c r="F4" s="73"/>
      <c r="G4" s="1025"/>
      <c r="H4" s="145"/>
      <c r="I4" s="385"/>
    </row>
    <row r="5" spans="1:10" ht="14.25" customHeight="1" x14ac:dyDescent="0.25">
      <c r="A5" s="1169" t="s">
        <v>318</v>
      </c>
      <c r="B5" s="1183" t="s">
        <v>335</v>
      </c>
      <c r="C5" s="377">
        <v>415</v>
      </c>
      <c r="D5" s="131">
        <v>44988</v>
      </c>
      <c r="E5" s="86">
        <v>2000</v>
      </c>
      <c r="F5" s="73">
        <v>200</v>
      </c>
      <c r="G5" s="48">
        <f>F30</f>
        <v>560</v>
      </c>
      <c r="H5" s="135">
        <f>E5-G5+E4+E6+E7</f>
        <v>1440</v>
      </c>
      <c r="I5" s="382"/>
    </row>
    <row r="6" spans="1:10" x14ac:dyDescent="0.25">
      <c r="A6" s="1169"/>
      <c r="B6" s="1183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150</v>
      </c>
      <c r="C9" s="15">
        <v>50</v>
      </c>
      <c r="D9" s="69">
        <v>500</v>
      </c>
      <c r="E9" s="245">
        <v>44989</v>
      </c>
      <c r="F9" s="92">
        <f>D9</f>
        <v>500</v>
      </c>
      <c r="G9" s="70" t="s">
        <v>338</v>
      </c>
      <c r="H9" s="71">
        <v>47</v>
      </c>
      <c r="I9" s="236">
        <f>E4+E5+E6-F9+E7</f>
        <v>1500</v>
      </c>
      <c r="J9" s="60">
        <f>H9*F9</f>
        <v>23500</v>
      </c>
    </row>
    <row r="10" spans="1:10" x14ac:dyDescent="0.25">
      <c r="A10" s="75"/>
      <c r="B10" s="177">
        <f>B9-C10</f>
        <v>145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338</v>
      </c>
      <c r="H10" s="71">
        <v>47</v>
      </c>
      <c r="I10" s="236">
        <f>I9-F10</f>
        <v>1450</v>
      </c>
      <c r="J10" s="60">
        <f t="shared" ref="J10:J28" si="1">H10*F10</f>
        <v>2350</v>
      </c>
    </row>
    <row r="11" spans="1:10" x14ac:dyDescent="0.25">
      <c r="A11" s="75"/>
      <c r="B11" s="177">
        <f t="shared" ref="B11:B29" si="2">B10-C11</f>
        <v>144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339</v>
      </c>
      <c r="H11" s="71">
        <v>47</v>
      </c>
      <c r="I11" s="236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7">
        <f t="shared" si="2"/>
        <v>144</v>
      </c>
      <c r="C12" s="15"/>
      <c r="D12" s="511">
        <v>0</v>
      </c>
      <c r="E12" s="1089"/>
      <c r="F12" s="661">
        <f t="shared" si="0"/>
        <v>0</v>
      </c>
      <c r="G12" s="321"/>
      <c r="H12" s="322"/>
      <c r="I12" s="1092">
        <f t="shared" si="3"/>
        <v>1440</v>
      </c>
      <c r="J12" s="60">
        <f t="shared" si="1"/>
        <v>0</v>
      </c>
    </row>
    <row r="13" spans="1:10" x14ac:dyDescent="0.25">
      <c r="A13" s="75"/>
      <c r="B13" s="177">
        <f t="shared" si="2"/>
        <v>144</v>
      </c>
      <c r="C13" s="15"/>
      <c r="D13" s="511">
        <v>0</v>
      </c>
      <c r="E13" s="1089"/>
      <c r="F13" s="661">
        <f t="shared" si="0"/>
        <v>0</v>
      </c>
      <c r="G13" s="321"/>
      <c r="H13" s="322"/>
      <c r="I13" s="1092">
        <f t="shared" si="3"/>
        <v>1440</v>
      </c>
      <c r="J13" s="60">
        <f t="shared" si="1"/>
        <v>0</v>
      </c>
    </row>
    <row r="14" spans="1:10" x14ac:dyDescent="0.25">
      <c r="A14" s="75"/>
      <c r="B14" s="177">
        <f t="shared" si="2"/>
        <v>144</v>
      </c>
      <c r="C14" s="15"/>
      <c r="D14" s="511">
        <v>0</v>
      </c>
      <c r="E14" s="1089"/>
      <c r="F14" s="661">
        <f t="shared" si="0"/>
        <v>0</v>
      </c>
      <c r="G14" s="321"/>
      <c r="H14" s="322"/>
      <c r="I14" s="1092">
        <f t="shared" si="3"/>
        <v>1440</v>
      </c>
      <c r="J14" s="60">
        <f t="shared" si="1"/>
        <v>0</v>
      </c>
    </row>
    <row r="15" spans="1:10" x14ac:dyDescent="0.25">
      <c r="A15" s="75"/>
      <c r="B15" s="177">
        <f t="shared" si="2"/>
        <v>144</v>
      </c>
      <c r="C15" s="15"/>
      <c r="D15" s="511">
        <v>0</v>
      </c>
      <c r="E15" s="1089"/>
      <c r="F15" s="661">
        <f t="shared" si="0"/>
        <v>0</v>
      </c>
      <c r="G15" s="321"/>
      <c r="H15" s="322"/>
      <c r="I15" s="1092">
        <f t="shared" si="3"/>
        <v>1440</v>
      </c>
      <c r="J15" s="60">
        <f t="shared" si="1"/>
        <v>0</v>
      </c>
    </row>
    <row r="16" spans="1:10" x14ac:dyDescent="0.25">
      <c r="A16" s="75"/>
      <c r="B16" s="177">
        <f t="shared" si="2"/>
        <v>144</v>
      </c>
      <c r="C16" s="15"/>
      <c r="D16" s="511">
        <v>0</v>
      </c>
      <c r="E16" s="1089"/>
      <c r="F16" s="661">
        <f t="shared" si="0"/>
        <v>0</v>
      </c>
      <c r="G16" s="321"/>
      <c r="H16" s="322"/>
      <c r="I16" s="1092">
        <f t="shared" si="3"/>
        <v>1440</v>
      </c>
      <c r="J16" s="60">
        <f t="shared" si="1"/>
        <v>0</v>
      </c>
    </row>
    <row r="17" spans="1:10" x14ac:dyDescent="0.25">
      <c r="A17" s="75"/>
      <c r="B17" s="177">
        <f t="shared" si="2"/>
        <v>144</v>
      </c>
      <c r="C17" s="15"/>
      <c r="D17" s="511">
        <v>0</v>
      </c>
      <c r="E17" s="1089"/>
      <c r="F17" s="661">
        <f t="shared" si="0"/>
        <v>0</v>
      </c>
      <c r="G17" s="321"/>
      <c r="H17" s="322"/>
      <c r="I17" s="1092">
        <f t="shared" si="3"/>
        <v>1440</v>
      </c>
      <c r="J17" s="60">
        <f t="shared" si="1"/>
        <v>0</v>
      </c>
    </row>
    <row r="18" spans="1:10" x14ac:dyDescent="0.25">
      <c r="A18" s="75"/>
      <c r="B18" s="177">
        <f t="shared" si="2"/>
        <v>144</v>
      </c>
      <c r="C18" s="15"/>
      <c r="D18" s="511">
        <v>0</v>
      </c>
      <c r="E18" s="1089"/>
      <c r="F18" s="661">
        <f t="shared" si="0"/>
        <v>0</v>
      </c>
      <c r="G18" s="321"/>
      <c r="H18" s="322"/>
      <c r="I18" s="1092">
        <f t="shared" si="3"/>
        <v>1440</v>
      </c>
      <c r="J18" s="60">
        <f t="shared" si="1"/>
        <v>0</v>
      </c>
    </row>
    <row r="19" spans="1:10" x14ac:dyDescent="0.25">
      <c r="A19" s="75"/>
      <c r="B19" s="177">
        <f t="shared" si="2"/>
        <v>144</v>
      </c>
      <c r="C19" s="15"/>
      <c r="D19" s="511">
        <v>0</v>
      </c>
      <c r="E19" s="1089"/>
      <c r="F19" s="661">
        <f t="shared" si="0"/>
        <v>0</v>
      </c>
      <c r="G19" s="321"/>
      <c r="H19" s="322"/>
      <c r="I19" s="1092">
        <f t="shared" si="3"/>
        <v>1440</v>
      </c>
      <c r="J19" s="60">
        <f t="shared" si="1"/>
        <v>0</v>
      </c>
    </row>
    <row r="20" spans="1:10" x14ac:dyDescent="0.25">
      <c r="A20" s="75"/>
      <c r="B20" s="177">
        <f t="shared" si="2"/>
        <v>144</v>
      </c>
      <c r="C20" s="15"/>
      <c r="D20" s="511">
        <v>0</v>
      </c>
      <c r="E20" s="1089"/>
      <c r="F20" s="661">
        <f t="shared" si="0"/>
        <v>0</v>
      </c>
      <c r="G20" s="321"/>
      <c r="H20" s="322"/>
      <c r="I20" s="1092">
        <f t="shared" si="3"/>
        <v>1440</v>
      </c>
      <c r="J20" s="60">
        <f t="shared" si="1"/>
        <v>0</v>
      </c>
    </row>
    <row r="21" spans="1:10" x14ac:dyDescent="0.25">
      <c r="A21" s="75"/>
      <c r="B21" s="177">
        <f t="shared" si="2"/>
        <v>144</v>
      </c>
      <c r="C21" s="15"/>
      <c r="D21" s="511">
        <v>0</v>
      </c>
      <c r="E21" s="1089"/>
      <c r="F21" s="661">
        <f t="shared" si="0"/>
        <v>0</v>
      </c>
      <c r="G21" s="321"/>
      <c r="H21" s="322"/>
      <c r="I21" s="1092">
        <f t="shared" si="3"/>
        <v>1440</v>
      </c>
      <c r="J21" s="60">
        <f t="shared" si="1"/>
        <v>0</v>
      </c>
    </row>
    <row r="22" spans="1:10" x14ac:dyDescent="0.25">
      <c r="A22" s="75"/>
      <c r="B22" s="177">
        <f t="shared" si="2"/>
        <v>144</v>
      </c>
      <c r="C22" s="15"/>
      <c r="D22" s="511">
        <v>0</v>
      </c>
      <c r="E22" s="1089"/>
      <c r="F22" s="661">
        <f t="shared" si="0"/>
        <v>0</v>
      </c>
      <c r="G22" s="321"/>
      <c r="H22" s="322"/>
      <c r="I22" s="1092">
        <f t="shared" si="3"/>
        <v>1440</v>
      </c>
      <c r="J22" s="60">
        <f t="shared" si="1"/>
        <v>0</v>
      </c>
    </row>
    <row r="23" spans="1:10" x14ac:dyDescent="0.25">
      <c r="A23" s="19"/>
      <c r="B23" s="177">
        <f t="shared" si="2"/>
        <v>144</v>
      </c>
      <c r="C23" s="73"/>
      <c r="D23" s="511">
        <v>0</v>
      </c>
      <c r="E23" s="1090"/>
      <c r="F23" s="661">
        <f t="shared" si="0"/>
        <v>0</v>
      </c>
      <c r="G23" s="321"/>
      <c r="H23" s="322"/>
      <c r="I23" s="1092">
        <f t="shared" si="3"/>
        <v>1440</v>
      </c>
      <c r="J23" s="60">
        <f t="shared" si="1"/>
        <v>0</v>
      </c>
    </row>
    <row r="24" spans="1:10" x14ac:dyDescent="0.25">
      <c r="A24" s="19"/>
      <c r="B24" s="177">
        <f t="shared" si="2"/>
        <v>144</v>
      </c>
      <c r="C24" s="73"/>
      <c r="D24" s="511">
        <v>0</v>
      </c>
      <c r="E24" s="1090"/>
      <c r="F24" s="661">
        <f t="shared" si="0"/>
        <v>0</v>
      </c>
      <c r="G24" s="321"/>
      <c r="H24" s="322"/>
      <c r="I24" s="1092">
        <f t="shared" si="3"/>
        <v>1440</v>
      </c>
      <c r="J24" s="60">
        <f t="shared" si="1"/>
        <v>0</v>
      </c>
    </row>
    <row r="25" spans="1:10" x14ac:dyDescent="0.25">
      <c r="A25" s="19"/>
      <c r="B25" s="177">
        <f t="shared" si="2"/>
        <v>144</v>
      </c>
      <c r="C25" s="73"/>
      <c r="D25" s="511">
        <v>0</v>
      </c>
      <c r="E25" s="1090"/>
      <c r="F25" s="661">
        <f t="shared" si="0"/>
        <v>0</v>
      </c>
      <c r="G25" s="321"/>
      <c r="H25" s="322"/>
      <c r="I25" s="1092">
        <f t="shared" si="3"/>
        <v>1440</v>
      </c>
      <c r="J25" s="60">
        <f t="shared" si="1"/>
        <v>0</v>
      </c>
    </row>
    <row r="26" spans="1:10" x14ac:dyDescent="0.25">
      <c r="A26" s="19"/>
      <c r="B26" s="177">
        <f t="shared" si="2"/>
        <v>144</v>
      </c>
      <c r="C26" s="15"/>
      <c r="D26" s="511">
        <v>0</v>
      </c>
      <c r="E26" s="1090"/>
      <c r="F26" s="661">
        <f t="shared" si="0"/>
        <v>0</v>
      </c>
      <c r="G26" s="321"/>
      <c r="H26" s="322"/>
      <c r="I26" s="1092">
        <f t="shared" si="3"/>
        <v>1440</v>
      </c>
      <c r="J26" s="60">
        <f t="shared" si="1"/>
        <v>0</v>
      </c>
    </row>
    <row r="27" spans="1:10" x14ac:dyDescent="0.25">
      <c r="A27" s="19"/>
      <c r="B27" s="177">
        <f t="shared" si="2"/>
        <v>144</v>
      </c>
      <c r="C27" s="15"/>
      <c r="D27" s="69">
        <v>0</v>
      </c>
      <c r="E27" s="536"/>
      <c r="F27" s="92">
        <f t="shared" si="0"/>
        <v>0</v>
      </c>
      <c r="G27" s="534"/>
      <c r="H27" s="535"/>
      <c r="I27" s="236">
        <f t="shared" si="3"/>
        <v>1440</v>
      </c>
      <c r="J27" s="60">
        <f t="shared" si="1"/>
        <v>0</v>
      </c>
    </row>
    <row r="28" spans="1:10" x14ac:dyDescent="0.25">
      <c r="B28" s="177">
        <f t="shared" si="2"/>
        <v>144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1440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144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26320</v>
      </c>
    </row>
    <row r="30" spans="1:10" ht="15.75" thickTop="1" x14ac:dyDescent="0.25">
      <c r="A30" s="47">
        <f>SUM(A29:A29)</f>
        <v>0</v>
      </c>
      <c r="C30" s="73"/>
      <c r="D30" s="103">
        <f>SUM(D9:D29)</f>
        <v>560</v>
      </c>
      <c r="E30" s="131"/>
      <c r="F30" s="103">
        <f>SUM(F9:F29)</f>
        <v>560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145" t="s">
        <v>21</v>
      </c>
      <c r="E32" s="1146"/>
      <c r="F32" s="138">
        <f>G5-F30</f>
        <v>0</v>
      </c>
    </row>
    <row r="33" spans="1:6" ht="15.75" thickBot="1" x14ac:dyDescent="0.3">
      <c r="A33" s="122"/>
      <c r="D33" s="1021" t="s">
        <v>4</v>
      </c>
      <c r="E33" s="1022"/>
      <c r="F33" s="49">
        <v>0</v>
      </c>
    </row>
    <row r="34" spans="1:6" x14ac:dyDescent="0.25">
      <c r="B34" s="179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1" t="s">
        <v>354</v>
      </c>
      <c r="B1" s="1181"/>
      <c r="C1" s="1181"/>
      <c r="D1" s="1181"/>
      <c r="E1" s="1181"/>
      <c r="F1" s="1181"/>
      <c r="G1" s="1181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1184" t="s">
        <v>337</v>
      </c>
      <c r="C4" s="236"/>
      <c r="D4" s="131"/>
      <c r="E4" s="369"/>
      <c r="F4" s="73"/>
      <c r="G4" s="1025"/>
      <c r="H4" s="145"/>
      <c r="I4" s="385"/>
    </row>
    <row r="5" spans="1:10" ht="14.25" customHeight="1" x14ac:dyDescent="0.25">
      <c r="A5" s="1169" t="s">
        <v>318</v>
      </c>
      <c r="B5" s="1184"/>
      <c r="C5" s="377">
        <v>465</v>
      </c>
      <c r="D5" s="131">
        <v>44988</v>
      </c>
      <c r="E5" s="86">
        <v>1000</v>
      </c>
      <c r="F5" s="73">
        <v>100</v>
      </c>
      <c r="G5" s="48">
        <f>F30</f>
        <v>170</v>
      </c>
      <c r="H5" s="135">
        <f>E5-G5+E4+E6+E7</f>
        <v>830</v>
      </c>
      <c r="I5" s="382"/>
    </row>
    <row r="6" spans="1:10" x14ac:dyDescent="0.25">
      <c r="A6" s="1169"/>
      <c r="B6" s="1184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1184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90</v>
      </c>
      <c r="C9" s="15">
        <v>10</v>
      </c>
      <c r="D9" s="69">
        <v>100</v>
      </c>
      <c r="E9" s="245">
        <v>44989</v>
      </c>
      <c r="F9" s="92">
        <f>D9</f>
        <v>100</v>
      </c>
      <c r="G9" s="70" t="s">
        <v>338</v>
      </c>
      <c r="H9" s="71">
        <v>51</v>
      </c>
      <c r="I9" s="236">
        <f>E4+E5+E6-F9+E7</f>
        <v>900</v>
      </c>
      <c r="J9" s="60">
        <f>H9*F9</f>
        <v>5100</v>
      </c>
    </row>
    <row r="10" spans="1:10" x14ac:dyDescent="0.25">
      <c r="A10" s="75"/>
      <c r="B10" s="177">
        <f>B9-C10</f>
        <v>85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338</v>
      </c>
      <c r="H10" s="71">
        <v>51</v>
      </c>
      <c r="I10" s="236">
        <f>I9-F10</f>
        <v>850</v>
      </c>
      <c r="J10" s="60">
        <f t="shared" ref="J10:J28" si="1">H10*F10</f>
        <v>2550</v>
      </c>
    </row>
    <row r="11" spans="1:10" x14ac:dyDescent="0.25">
      <c r="A11" s="75"/>
      <c r="B11" s="177">
        <f t="shared" ref="B11:B29" si="2">B10-C11</f>
        <v>84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339</v>
      </c>
      <c r="H11" s="71">
        <v>51</v>
      </c>
      <c r="I11" s="236">
        <f t="shared" ref="I11:I28" si="3">I10-F11</f>
        <v>840</v>
      </c>
      <c r="J11" s="60">
        <f t="shared" si="1"/>
        <v>510</v>
      </c>
    </row>
    <row r="12" spans="1:10" x14ac:dyDescent="0.25">
      <c r="A12" s="61"/>
      <c r="B12" s="177">
        <f t="shared" si="2"/>
        <v>83</v>
      </c>
      <c r="C12" s="15">
        <v>1</v>
      </c>
      <c r="D12" s="69">
        <v>10</v>
      </c>
      <c r="E12" s="245">
        <v>44989</v>
      </c>
      <c r="F12" s="92">
        <f t="shared" si="0"/>
        <v>10</v>
      </c>
      <c r="G12" s="70" t="s">
        <v>345</v>
      </c>
      <c r="H12" s="71">
        <v>51</v>
      </c>
      <c r="I12" s="236">
        <f t="shared" si="3"/>
        <v>830</v>
      </c>
      <c r="J12" s="60">
        <f t="shared" si="1"/>
        <v>510</v>
      </c>
    </row>
    <row r="13" spans="1:10" x14ac:dyDescent="0.25">
      <c r="A13" s="75"/>
      <c r="B13" s="177">
        <f t="shared" si="2"/>
        <v>83</v>
      </c>
      <c r="C13" s="15"/>
      <c r="D13" s="511">
        <v>0</v>
      </c>
      <c r="E13" s="1089"/>
      <c r="F13" s="661">
        <f t="shared" si="0"/>
        <v>0</v>
      </c>
      <c r="G13" s="321"/>
      <c r="H13" s="322"/>
      <c r="I13" s="1092">
        <f t="shared" si="3"/>
        <v>830</v>
      </c>
      <c r="J13" s="60">
        <f t="shared" si="1"/>
        <v>0</v>
      </c>
    </row>
    <row r="14" spans="1:10" x14ac:dyDescent="0.25">
      <c r="A14" s="75"/>
      <c r="B14" s="177">
        <f t="shared" si="2"/>
        <v>83</v>
      </c>
      <c r="C14" s="15"/>
      <c r="D14" s="511">
        <v>0</v>
      </c>
      <c r="E14" s="1089"/>
      <c r="F14" s="661">
        <f t="shared" si="0"/>
        <v>0</v>
      </c>
      <c r="G14" s="321"/>
      <c r="H14" s="322"/>
      <c r="I14" s="1092">
        <f t="shared" si="3"/>
        <v>830</v>
      </c>
      <c r="J14" s="60">
        <f t="shared" si="1"/>
        <v>0</v>
      </c>
    </row>
    <row r="15" spans="1:10" x14ac:dyDescent="0.25">
      <c r="A15" s="75"/>
      <c r="B15" s="177">
        <f t="shared" si="2"/>
        <v>83</v>
      </c>
      <c r="C15" s="15"/>
      <c r="D15" s="511">
        <v>0</v>
      </c>
      <c r="E15" s="1089"/>
      <c r="F15" s="661">
        <f t="shared" si="0"/>
        <v>0</v>
      </c>
      <c r="G15" s="321"/>
      <c r="H15" s="322"/>
      <c r="I15" s="1092">
        <f t="shared" si="3"/>
        <v>830</v>
      </c>
      <c r="J15" s="60">
        <f t="shared" si="1"/>
        <v>0</v>
      </c>
    </row>
    <row r="16" spans="1:10" x14ac:dyDescent="0.25">
      <c r="A16" s="75"/>
      <c r="B16" s="177">
        <f t="shared" si="2"/>
        <v>83</v>
      </c>
      <c r="C16" s="15"/>
      <c r="D16" s="511">
        <v>0</v>
      </c>
      <c r="E16" s="1089"/>
      <c r="F16" s="661">
        <f t="shared" si="0"/>
        <v>0</v>
      </c>
      <c r="G16" s="321"/>
      <c r="H16" s="322"/>
      <c r="I16" s="1092">
        <f t="shared" si="3"/>
        <v>830</v>
      </c>
      <c r="J16" s="60">
        <f t="shared" si="1"/>
        <v>0</v>
      </c>
    </row>
    <row r="17" spans="1:10" x14ac:dyDescent="0.25">
      <c r="A17" s="75"/>
      <c r="B17" s="177">
        <f t="shared" si="2"/>
        <v>83</v>
      </c>
      <c r="C17" s="15"/>
      <c r="D17" s="511">
        <v>0</v>
      </c>
      <c r="E17" s="1089"/>
      <c r="F17" s="661">
        <f t="shared" si="0"/>
        <v>0</v>
      </c>
      <c r="G17" s="321"/>
      <c r="H17" s="322"/>
      <c r="I17" s="1092">
        <f t="shared" si="3"/>
        <v>830</v>
      </c>
      <c r="J17" s="60">
        <f t="shared" si="1"/>
        <v>0</v>
      </c>
    </row>
    <row r="18" spans="1:10" x14ac:dyDescent="0.25">
      <c r="A18" s="75"/>
      <c r="B18" s="177">
        <f t="shared" si="2"/>
        <v>83</v>
      </c>
      <c r="C18" s="15"/>
      <c r="D18" s="511">
        <v>0</v>
      </c>
      <c r="E18" s="1089"/>
      <c r="F18" s="661">
        <f t="shared" si="0"/>
        <v>0</v>
      </c>
      <c r="G18" s="321"/>
      <c r="H18" s="322"/>
      <c r="I18" s="1092">
        <f t="shared" si="3"/>
        <v>830</v>
      </c>
      <c r="J18" s="60">
        <f t="shared" si="1"/>
        <v>0</v>
      </c>
    </row>
    <row r="19" spans="1:10" x14ac:dyDescent="0.25">
      <c r="A19" s="75"/>
      <c r="B19" s="177">
        <f t="shared" si="2"/>
        <v>83</v>
      </c>
      <c r="C19" s="15"/>
      <c r="D19" s="511">
        <v>0</v>
      </c>
      <c r="E19" s="1089"/>
      <c r="F19" s="661">
        <f t="shared" si="0"/>
        <v>0</v>
      </c>
      <c r="G19" s="321"/>
      <c r="H19" s="322"/>
      <c r="I19" s="1092">
        <f t="shared" si="3"/>
        <v>830</v>
      </c>
      <c r="J19" s="60">
        <f t="shared" si="1"/>
        <v>0</v>
      </c>
    </row>
    <row r="20" spans="1:10" x14ac:dyDescent="0.25">
      <c r="A20" s="75"/>
      <c r="B20" s="177">
        <f t="shared" si="2"/>
        <v>83</v>
      </c>
      <c r="C20" s="15"/>
      <c r="D20" s="511">
        <v>0</v>
      </c>
      <c r="E20" s="1089"/>
      <c r="F20" s="661">
        <f t="shared" si="0"/>
        <v>0</v>
      </c>
      <c r="G20" s="321"/>
      <c r="H20" s="322"/>
      <c r="I20" s="1092">
        <f t="shared" si="3"/>
        <v>830</v>
      </c>
      <c r="J20" s="60">
        <f t="shared" si="1"/>
        <v>0</v>
      </c>
    </row>
    <row r="21" spans="1:10" x14ac:dyDescent="0.25">
      <c r="A21" s="75"/>
      <c r="B21" s="177">
        <f t="shared" si="2"/>
        <v>83</v>
      </c>
      <c r="C21" s="15"/>
      <c r="D21" s="511">
        <v>0</v>
      </c>
      <c r="E21" s="1089"/>
      <c r="F21" s="661">
        <f t="shared" si="0"/>
        <v>0</v>
      </c>
      <c r="G21" s="321"/>
      <c r="H21" s="322"/>
      <c r="I21" s="1092">
        <f t="shared" si="3"/>
        <v>830</v>
      </c>
      <c r="J21" s="60">
        <f t="shared" si="1"/>
        <v>0</v>
      </c>
    </row>
    <row r="22" spans="1:10" x14ac:dyDescent="0.25">
      <c r="A22" s="75"/>
      <c r="B22" s="177">
        <f t="shared" si="2"/>
        <v>83</v>
      </c>
      <c r="C22" s="15"/>
      <c r="D22" s="511">
        <v>0</v>
      </c>
      <c r="E22" s="1089"/>
      <c r="F22" s="661">
        <f t="shared" si="0"/>
        <v>0</v>
      </c>
      <c r="G22" s="321"/>
      <c r="H22" s="322"/>
      <c r="I22" s="1092">
        <f t="shared" si="3"/>
        <v>830</v>
      </c>
      <c r="J22" s="60">
        <f t="shared" si="1"/>
        <v>0</v>
      </c>
    </row>
    <row r="23" spans="1:10" x14ac:dyDescent="0.25">
      <c r="A23" s="19"/>
      <c r="B23" s="177">
        <f t="shared" si="2"/>
        <v>83</v>
      </c>
      <c r="C23" s="73"/>
      <c r="D23" s="511">
        <v>0</v>
      </c>
      <c r="E23" s="1090"/>
      <c r="F23" s="661">
        <f t="shared" si="0"/>
        <v>0</v>
      </c>
      <c r="G23" s="321"/>
      <c r="H23" s="322"/>
      <c r="I23" s="1092">
        <f t="shared" si="3"/>
        <v>830</v>
      </c>
      <c r="J23" s="60">
        <f t="shared" si="1"/>
        <v>0</v>
      </c>
    </row>
    <row r="24" spans="1:10" x14ac:dyDescent="0.25">
      <c r="A24" s="19"/>
      <c r="B24" s="177">
        <f t="shared" si="2"/>
        <v>83</v>
      </c>
      <c r="C24" s="73"/>
      <c r="D24" s="511">
        <v>0</v>
      </c>
      <c r="E24" s="1090"/>
      <c r="F24" s="661">
        <f t="shared" si="0"/>
        <v>0</v>
      </c>
      <c r="G24" s="321"/>
      <c r="H24" s="322"/>
      <c r="I24" s="1092">
        <f t="shared" si="3"/>
        <v>830</v>
      </c>
      <c r="J24" s="60">
        <f t="shared" si="1"/>
        <v>0</v>
      </c>
    </row>
    <row r="25" spans="1:10" x14ac:dyDescent="0.25">
      <c r="A25" s="19"/>
      <c r="B25" s="177">
        <f t="shared" si="2"/>
        <v>83</v>
      </c>
      <c r="C25" s="73"/>
      <c r="D25" s="511">
        <v>0</v>
      </c>
      <c r="E25" s="1090"/>
      <c r="F25" s="661">
        <f t="shared" si="0"/>
        <v>0</v>
      </c>
      <c r="G25" s="321"/>
      <c r="H25" s="322"/>
      <c r="I25" s="1092">
        <f t="shared" si="3"/>
        <v>830</v>
      </c>
      <c r="J25" s="60">
        <f t="shared" si="1"/>
        <v>0</v>
      </c>
    </row>
    <row r="26" spans="1:10" x14ac:dyDescent="0.25">
      <c r="A26" s="19"/>
      <c r="B26" s="177">
        <f t="shared" si="2"/>
        <v>83</v>
      </c>
      <c r="C26" s="15"/>
      <c r="D26" s="69">
        <v>0</v>
      </c>
      <c r="E26" s="536"/>
      <c r="F26" s="92">
        <f t="shared" si="0"/>
        <v>0</v>
      </c>
      <c r="G26" s="534"/>
      <c r="H26" s="535"/>
      <c r="I26" s="236">
        <f t="shared" si="3"/>
        <v>830</v>
      </c>
      <c r="J26" s="60">
        <f t="shared" si="1"/>
        <v>0</v>
      </c>
    </row>
    <row r="27" spans="1:10" x14ac:dyDescent="0.25">
      <c r="A27" s="19"/>
      <c r="B27" s="177">
        <f t="shared" si="2"/>
        <v>83</v>
      </c>
      <c r="C27" s="15"/>
      <c r="D27" s="69">
        <v>0</v>
      </c>
      <c r="E27" s="536"/>
      <c r="F27" s="92">
        <f t="shared" si="0"/>
        <v>0</v>
      </c>
      <c r="G27" s="534"/>
      <c r="H27" s="535"/>
      <c r="I27" s="236">
        <f t="shared" si="3"/>
        <v>830</v>
      </c>
      <c r="J27" s="60">
        <f t="shared" si="1"/>
        <v>0</v>
      </c>
    </row>
    <row r="28" spans="1:10" x14ac:dyDescent="0.25">
      <c r="B28" s="177">
        <f t="shared" si="2"/>
        <v>83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830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83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8670</v>
      </c>
    </row>
    <row r="30" spans="1:10" ht="15.75" thickTop="1" x14ac:dyDescent="0.25">
      <c r="A30" s="47">
        <f>SUM(A29:A29)</f>
        <v>0</v>
      </c>
      <c r="C30" s="73"/>
      <c r="D30" s="103">
        <f>SUM(D9:D29)</f>
        <v>170</v>
      </c>
      <c r="E30" s="131"/>
      <c r="F30" s="103">
        <f>SUM(F9:F29)</f>
        <v>170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145" t="s">
        <v>21</v>
      </c>
      <c r="E32" s="1146"/>
      <c r="F32" s="138">
        <f>G5-F30</f>
        <v>0</v>
      </c>
    </row>
    <row r="33" spans="1:6" ht="15.75" thickBot="1" x14ac:dyDescent="0.3">
      <c r="A33" s="122"/>
      <c r="D33" s="1021" t="s">
        <v>4</v>
      </c>
      <c r="E33" s="1022"/>
      <c r="F33" s="49">
        <v>0</v>
      </c>
    </row>
    <row r="34" spans="1:6" x14ac:dyDescent="0.25">
      <c r="B34" s="179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59"/>
      <c r="B1" s="1159"/>
      <c r="C1" s="1159"/>
      <c r="D1" s="1159"/>
      <c r="E1" s="1159"/>
      <c r="F1" s="1159"/>
      <c r="G1" s="11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0</v>
      </c>
      <c r="H5" s="151">
        <f>E5-G5+E6</f>
        <v>0</v>
      </c>
    </row>
    <row r="6" spans="1:10" ht="15.75" x14ac:dyDescent="0.25">
      <c r="A6" s="219"/>
      <c r="B6" s="417" t="s">
        <v>57</v>
      </c>
      <c r="C6" s="153"/>
      <c r="D6" s="146"/>
      <c r="E6" s="129"/>
      <c r="F6" s="73"/>
      <c r="G6" s="331"/>
    </row>
    <row r="7" spans="1:10" ht="15.75" thickBot="1" x14ac:dyDescent="0.3">
      <c r="B7" s="73"/>
      <c r="C7" s="153"/>
      <c r="D7" s="146"/>
      <c r="E7" s="129"/>
      <c r="F7" s="73"/>
    </row>
    <row r="8" spans="1:10" ht="17.25" thickTop="1" thickBot="1" x14ac:dyDescent="0.3">
      <c r="B8" s="405" t="s">
        <v>7</v>
      </c>
      <c r="C8" s="406" t="s">
        <v>8</v>
      </c>
      <c r="D8" s="407" t="s">
        <v>17</v>
      </c>
      <c r="E8" s="408" t="s">
        <v>2</v>
      </c>
      <c r="F8" s="409" t="s">
        <v>18</v>
      </c>
      <c r="G8" s="404" t="s">
        <v>55</v>
      </c>
      <c r="H8" s="24"/>
    </row>
    <row r="9" spans="1:10" ht="15.75" thickTop="1" x14ac:dyDescent="0.25">
      <c r="A9" s="55" t="s">
        <v>32</v>
      </c>
      <c r="B9" s="89"/>
      <c r="C9" s="410"/>
      <c r="D9" s="411"/>
      <c r="E9" s="412"/>
      <c r="F9" s="413">
        <f>D9</f>
        <v>0</v>
      </c>
      <c r="G9" s="70"/>
      <c r="H9" s="71"/>
      <c r="I9" s="129">
        <f>E5+E6+E4+E7-F9</f>
        <v>0</v>
      </c>
      <c r="J9" s="60">
        <f>H9*F9</f>
        <v>0</v>
      </c>
    </row>
    <row r="10" spans="1:10" x14ac:dyDescent="0.25">
      <c r="B10" s="89"/>
      <c r="C10" s="328"/>
      <c r="D10" s="329"/>
      <c r="E10" s="781"/>
      <c r="F10" s="659">
        <f>D10</f>
        <v>0</v>
      </c>
      <c r="G10" s="623"/>
      <c r="H10" s="624"/>
      <c r="I10" s="620">
        <f>I9-F10</f>
        <v>0</v>
      </c>
      <c r="J10" s="655">
        <f t="shared" ref="J10:J28" si="0">H10*F10</f>
        <v>0</v>
      </c>
    </row>
    <row r="11" spans="1:10" x14ac:dyDescent="0.25">
      <c r="B11" s="89"/>
      <c r="C11" s="328"/>
      <c r="D11" s="329"/>
      <c r="E11" s="781"/>
      <c r="F11" s="659">
        <f t="shared" ref="F11:F29" si="1">D11</f>
        <v>0</v>
      </c>
      <c r="G11" s="623"/>
      <c r="H11" s="624"/>
      <c r="I11" s="620">
        <f t="shared" ref="I11:I28" si="2">I10-F11</f>
        <v>0</v>
      </c>
      <c r="J11" s="655">
        <f t="shared" si="0"/>
        <v>0</v>
      </c>
    </row>
    <row r="12" spans="1:10" x14ac:dyDescent="0.25">
      <c r="A12" s="55" t="s">
        <v>33</v>
      </c>
      <c r="B12" s="89"/>
      <c r="C12" s="328"/>
      <c r="D12" s="659"/>
      <c r="E12" s="781"/>
      <c r="F12" s="659">
        <f t="shared" si="1"/>
        <v>0</v>
      </c>
      <c r="G12" s="623"/>
      <c r="H12" s="624"/>
      <c r="I12" s="620">
        <f t="shared" si="2"/>
        <v>0</v>
      </c>
      <c r="J12" s="655">
        <f t="shared" si="0"/>
        <v>0</v>
      </c>
    </row>
    <row r="13" spans="1:10" x14ac:dyDescent="0.25">
      <c r="B13" s="89"/>
      <c r="C13" s="328"/>
      <c r="D13" s="659"/>
      <c r="E13" s="781"/>
      <c r="F13" s="659">
        <f t="shared" si="1"/>
        <v>0</v>
      </c>
      <c r="G13" s="623"/>
      <c r="H13" s="624"/>
      <c r="I13" s="620">
        <f t="shared" si="2"/>
        <v>0</v>
      </c>
      <c r="J13" s="655">
        <f t="shared" si="0"/>
        <v>0</v>
      </c>
    </row>
    <row r="14" spans="1:10" x14ac:dyDescent="0.25">
      <c r="A14" s="19"/>
      <c r="B14" s="89"/>
      <c r="C14" s="328"/>
      <c r="D14" s="659"/>
      <c r="E14" s="781"/>
      <c r="F14" s="659">
        <f t="shared" si="1"/>
        <v>0</v>
      </c>
      <c r="G14" s="623"/>
      <c r="H14" s="624"/>
      <c r="I14" s="620">
        <f t="shared" si="2"/>
        <v>0</v>
      </c>
      <c r="J14" s="655">
        <f t="shared" si="0"/>
        <v>0</v>
      </c>
    </row>
    <row r="15" spans="1:10" x14ac:dyDescent="0.25">
      <c r="B15" s="89"/>
      <c r="C15" s="328"/>
      <c r="D15" s="659"/>
      <c r="E15" s="781"/>
      <c r="F15" s="659">
        <f t="shared" si="1"/>
        <v>0</v>
      </c>
      <c r="G15" s="623"/>
      <c r="H15" s="624"/>
      <c r="I15" s="620">
        <f t="shared" si="2"/>
        <v>0</v>
      </c>
      <c r="J15" s="655">
        <f t="shared" si="0"/>
        <v>0</v>
      </c>
    </row>
    <row r="16" spans="1:10" x14ac:dyDescent="0.25">
      <c r="B16" s="89"/>
      <c r="C16" s="328"/>
      <c r="D16" s="659"/>
      <c r="E16" s="781"/>
      <c r="F16" s="659">
        <f t="shared" si="1"/>
        <v>0</v>
      </c>
      <c r="G16" s="623"/>
      <c r="H16" s="624"/>
      <c r="I16" s="620">
        <f t="shared" si="2"/>
        <v>0</v>
      </c>
      <c r="J16" s="655">
        <f t="shared" si="0"/>
        <v>0</v>
      </c>
    </row>
    <row r="17" spans="1:10" x14ac:dyDescent="0.25">
      <c r="B17" s="89"/>
      <c r="C17" s="328"/>
      <c r="D17" s="659"/>
      <c r="E17" s="781"/>
      <c r="F17" s="659">
        <f t="shared" si="1"/>
        <v>0</v>
      </c>
      <c r="G17" s="623"/>
      <c r="H17" s="624"/>
      <c r="I17" s="620">
        <f t="shared" si="2"/>
        <v>0</v>
      </c>
      <c r="J17" s="655">
        <f t="shared" si="0"/>
        <v>0</v>
      </c>
    </row>
    <row r="18" spans="1:10" x14ac:dyDescent="0.25">
      <c r="B18" s="89"/>
      <c r="C18" s="328"/>
      <c r="D18" s="659"/>
      <c r="E18" s="781"/>
      <c r="F18" s="659">
        <f t="shared" si="1"/>
        <v>0</v>
      </c>
      <c r="G18" s="623"/>
      <c r="H18" s="624"/>
      <c r="I18" s="620">
        <f t="shared" si="2"/>
        <v>0</v>
      </c>
      <c r="J18" s="655">
        <f t="shared" si="0"/>
        <v>0</v>
      </c>
    </row>
    <row r="19" spans="1:10" x14ac:dyDescent="0.25">
      <c r="B19" s="89"/>
      <c r="C19" s="328"/>
      <c r="D19" s="659"/>
      <c r="E19" s="781"/>
      <c r="F19" s="659">
        <f t="shared" si="1"/>
        <v>0</v>
      </c>
      <c r="G19" s="623"/>
      <c r="H19" s="624"/>
      <c r="I19" s="620">
        <f t="shared" si="2"/>
        <v>0</v>
      </c>
      <c r="J19" s="655">
        <f t="shared" si="0"/>
        <v>0</v>
      </c>
    </row>
    <row r="20" spans="1:10" x14ac:dyDescent="0.25">
      <c r="B20" s="89"/>
      <c r="C20" s="328"/>
      <c r="D20" s="659"/>
      <c r="E20" s="781"/>
      <c r="F20" s="659">
        <f t="shared" si="1"/>
        <v>0</v>
      </c>
      <c r="G20" s="623"/>
      <c r="H20" s="624"/>
      <c r="I20" s="620">
        <f t="shared" si="2"/>
        <v>0</v>
      </c>
      <c r="J20" s="655">
        <f t="shared" si="0"/>
        <v>0</v>
      </c>
    </row>
    <row r="21" spans="1:10" x14ac:dyDescent="0.25">
      <c r="B21" s="89"/>
      <c r="C21" s="328"/>
      <c r="D21" s="659"/>
      <c r="E21" s="781"/>
      <c r="F21" s="659">
        <f t="shared" si="1"/>
        <v>0</v>
      </c>
      <c r="G21" s="623"/>
      <c r="H21" s="624"/>
      <c r="I21" s="620">
        <f t="shared" si="2"/>
        <v>0</v>
      </c>
      <c r="J21" s="655">
        <f t="shared" si="0"/>
        <v>0</v>
      </c>
    </row>
    <row r="22" spans="1:10" x14ac:dyDescent="0.25">
      <c r="B22" s="89"/>
      <c r="C22" s="328"/>
      <c r="D22" s="659"/>
      <c r="E22" s="781"/>
      <c r="F22" s="659">
        <f t="shared" si="1"/>
        <v>0</v>
      </c>
      <c r="G22" s="623"/>
      <c r="H22" s="624"/>
      <c r="I22" s="620">
        <f t="shared" si="2"/>
        <v>0</v>
      </c>
      <c r="J22" s="655">
        <f t="shared" si="0"/>
        <v>0</v>
      </c>
    </row>
    <row r="23" spans="1:10" x14ac:dyDescent="0.25">
      <c r="B23" s="89"/>
      <c r="C23" s="328"/>
      <c r="D23" s="659"/>
      <c r="E23" s="781"/>
      <c r="F23" s="659">
        <f t="shared" si="1"/>
        <v>0</v>
      </c>
      <c r="G23" s="623"/>
      <c r="H23" s="624"/>
      <c r="I23" s="620">
        <f t="shared" si="2"/>
        <v>0</v>
      </c>
      <c r="J23" s="655">
        <f t="shared" si="0"/>
        <v>0</v>
      </c>
    </row>
    <row r="24" spans="1:10" x14ac:dyDescent="0.25">
      <c r="B24" s="89"/>
      <c r="C24" s="328"/>
      <c r="D24" s="329"/>
      <c r="E24" s="341"/>
      <c r="F24" s="329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28"/>
      <c r="D25" s="329"/>
      <c r="E25" s="341"/>
      <c r="F25" s="329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28"/>
      <c r="D26" s="329"/>
      <c r="E26" s="341"/>
      <c r="F26" s="329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28"/>
      <c r="D27" s="329"/>
      <c r="E27" s="341"/>
      <c r="F27" s="329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28"/>
      <c r="D28" s="329"/>
      <c r="E28" s="341"/>
      <c r="F28" s="329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4"/>
      <c r="D29" s="415"/>
      <c r="E29" s="416"/>
      <c r="F29" s="329">
        <f t="shared" si="1"/>
        <v>0</v>
      </c>
      <c r="G29" s="102"/>
      <c r="H29" s="166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3">
        <f>SUM(D9:D29)</f>
        <v>0</v>
      </c>
      <c r="E30" s="75"/>
      <c r="F30" s="103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45" t="s">
        <v>21</v>
      </c>
      <c r="E32" s="1146"/>
      <c r="F32" s="138">
        <f>E5-F30+E6+E7</f>
        <v>0</v>
      </c>
    </row>
    <row r="33" spans="1:6" ht="15.75" thickBot="1" x14ac:dyDescent="0.3">
      <c r="A33" s="122"/>
      <c r="D33" s="255" t="s">
        <v>4</v>
      </c>
      <c r="E33" s="256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B30" sqref="B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55" t="s">
        <v>349</v>
      </c>
      <c r="B1" s="1155"/>
      <c r="C1" s="1155"/>
      <c r="D1" s="1155"/>
      <c r="E1" s="1155"/>
      <c r="F1" s="1155"/>
      <c r="G1" s="11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ht="15" customHeight="1" x14ac:dyDescent="0.25">
      <c r="A5" s="1169" t="s">
        <v>319</v>
      </c>
      <c r="B5" s="1185" t="s">
        <v>320</v>
      </c>
      <c r="C5" s="66">
        <v>70</v>
      </c>
      <c r="D5" s="131">
        <v>44988</v>
      </c>
      <c r="E5" s="86">
        <v>3611.55</v>
      </c>
      <c r="F5" s="73">
        <v>105</v>
      </c>
      <c r="G5" s="1025"/>
    </row>
    <row r="6" spans="1:9" ht="15.75" customHeight="1" x14ac:dyDescent="0.25">
      <c r="A6" s="1169"/>
      <c r="B6" s="1185"/>
      <c r="C6" s="66"/>
      <c r="D6" s="131"/>
      <c r="E6" s="103"/>
      <c r="F6" s="73"/>
      <c r="G6" s="88">
        <f>F27</f>
        <v>2253.88</v>
      </c>
      <c r="H6" s="7">
        <f>E6-G6+E5+E7+E4</f>
        <v>1357.67</v>
      </c>
    </row>
    <row r="7" spans="1:9" ht="15.75" thickBot="1" x14ac:dyDescent="0.3">
      <c r="B7" s="174"/>
      <c r="C7" s="66"/>
      <c r="D7" s="131"/>
      <c r="E7" s="86"/>
      <c r="F7" s="73"/>
    </row>
    <row r="8" spans="1:9" ht="16.5" thickTop="1" thickBot="1" x14ac:dyDescent="0.3">
      <c r="B8" s="279" t="s">
        <v>7</v>
      </c>
      <c r="C8" s="274" t="s">
        <v>8</v>
      </c>
      <c r="D8" s="521" t="s">
        <v>17</v>
      </c>
      <c r="E8" s="276" t="s">
        <v>2</v>
      </c>
      <c r="F8" s="269" t="s">
        <v>18</v>
      </c>
      <c r="G8" s="277" t="s">
        <v>15</v>
      </c>
      <c r="H8" s="24"/>
    </row>
    <row r="9" spans="1:9" ht="15.75" thickTop="1" x14ac:dyDescent="0.25">
      <c r="A9" s="55" t="s">
        <v>32</v>
      </c>
      <c r="B9" s="402">
        <f>F5+F6+F7-C9+F4</f>
        <v>104</v>
      </c>
      <c r="C9" s="73">
        <v>1</v>
      </c>
      <c r="D9" s="69">
        <v>35.04</v>
      </c>
      <c r="E9" s="237">
        <v>44988</v>
      </c>
      <c r="F9" s="103">
        <f t="shared" ref="F9:F26" si="0">D9</f>
        <v>35.04</v>
      </c>
      <c r="G9" s="70" t="s">
        <v>334</v>
      </c>
      <c r="H9" s="71">
        <v>72</v>
      </c>
      <c r="I9" s="129">
        <f>E5+E6+E7-F9+E4</f>
        <v>3576.51</v>
      </c>
    </row>
    <row r="10" spans="1:9" x14ac:dyDescent="0.25">
      <c r="B10" s="402">
        <f>B9-C10</f>
        <v>54</v>
      </c>
      <c r="C10" s="73">
        <v>50</v>
      </c>
      <c r="D10" s="69">
        <v>1712.98</v>
      </c>
      <c r="E10" s="237">
        <v>44989</v>
      </c>
      <c r="F10" s="103">
        <f t="shared" si="0"/>
        <v>1712.98</v>
      </c>
      <c r="G10" s="70" t="s">
        <v>338</v>
      </c>
      <c r="H10" s="71">
        <v>72</v>
      </c>
      <c r="I10" s="129">
        <f>I9-F10</f>
        <v>1863.5300000000002</v>
      </c>
    </row>
    <row r="11" spans="1:9" x14ac:dyDescent="0.25">
      <c r="B11" s="830">
        <f>B10-C11</f>
        <v>49</v>
      </c>
      <c r="C11" s="636">
        <v>5</v>
      </c>
      <c r="D11" s="625">
        <v>168.53</v>
      </c>
      <c r="E11" s="726">
        <v>44989</v>
      </c>
      <c r="F11" s="656">
        <f t="shared" si="0"/>
        <v>168.53</v>
      </c>
      <c r="G11" s="623" t="s">
        <v>338</v>
      </c>
      <c r="H11" s="624">
        <v>72</v>
      </c>
      <c r="I11" s="620">
        <f t="shared" ref="I11:I26" si="1">I10-F11</f>
        <v>1695.0000000000002</v>
      </c>
    </row>
    <row r="12" spans="1:9" x14ac:dyDescent="0.25">
      <c r="A12" s="55" t="s">
        <v>33</v>
      </c>
      <c r="B12" s="728">
        <f t="shared" ref="B12:B14" si="2">B11-C12</f>
        <v>39</v>
      </c>
      <c r="C12" s="636">
        <v>10</v>
      </c>
      <c r="D12" s="625">
        <v>337.33</v>
      </c>
      <c r="E12" s="726">
        <v>44989</v>
      </c>
      <c r="F12" s="656">
        <f t="shared" si="0"/>
        <v>337.33</v>
      </c>
      <c r="G12" s="623" t="s">
        <v>219</v>
      </c>
      <c r="H12" s="624">
        <v>72</v>
      </c>
      <c r="I12" s="709">
        <f t="shared" si="1"/>
        <v>1357.6700000000003</v>
      </c>
    </row>
    <row r="13" spans="1:9" x14ac:dyDescent="0.25">
      <c r="B13" s="830">
        <f t="shared" si="2"/>
        <v>39</v>
      </c>
      <c r="C13" s="636"/>
      <c r="D13" s="803">
        <v>0</v>
      </c>
      <c r="E13" s="1093"/>
      <c r="F13" s="1083">
        <f t="shared" si="0"/>
        <v>0</v>
      </c>
      <c r="G13" s="804"/>
      <c r="H13" s="805"/>
      <c r="I13" s="620">
        <f t="shared" si="1"/>
        <v>1357.6700000000003</v>
      </c>
    </row>
    <row r="14" spans="1:9" x14ac:dyDescent="0.25">
      <c r="A14" s="19"/>
      <c r="B14" s="830">
        <f t="shared" si="2"/>
        <v>39</v>
      </c>
      <c r="C14" s="636"/>
      <c r="D14" s="803">
        <v>0</v>
      </c>
      <c r="E14" s="1093"/>
      <c r="F14" s="1083">
        <f t="shared" si="0"/>
        <v>0</v>
      </c>
      <c r="G14" s="804"/>
      <c r="H14" s="805"/>
      <c r="I14" s="620">
        <f t="shared" si="1"/>
        <v>1357.6700000000003</v>
      </c>
    </row>
    <row r="15" spans="1:9" x14ac:dyDescent="0.25">
      <c r="B15" s="830">
        <f>B14-C15</f>
        <v>39</v>
      </c>
      <c r="C15" s="636"/>
      <c r="D15" s="803">
        <v>0</v>
      </c>
      <c r="E15" s="1093"/>
      <c r="F15" s="1083">
        <f t="shared" si="0"/>
        <v>0</v>
      </c>
      <c r="G15" s="804"/>
      <c r="H15" s="805"/>
      <c r="I15" s="620">
        <f t="shared" si="1"/>
        <v>1357.6700000000003</v>
      </c>
    </row>
    <row r="16" spans="1:9" x14ac:dyDescent="0.25">
      <c r="B16" s="830">
        <f t="shared" ref="B16:B26" si="3">B15-C16</f>
        <v>39</v>
      </c>
      <c r="C16" s="636"/>
      <c r="D16" s="803">
        <v>0</v>
      </c>
      <c r="E16" s="1093"/>
      <c r="F16" s="1083">
        <f t="shared" si="0"/>
        <v>0</v>
      </c>
      <c r="G16" s="804"/>
      <c r="H16" s="805"/>
      <c r="I16" s="620">
        <f t="shared" si="1"/>
        <v>1357.6700000000003</v>
      </c>
    </row>
    <row r="17" spans="1:9" x14ac:dyDescent="0.25">
      <c r="B17" s="830">
        <f t="shared" si="3"/>
        <v>39</v>
      </c>
      <c r="C17" s="636"/>
      <c r="D17" s="803">
        <v>0</v>
      </c>
      <c r="E17" s="1093"/>
      <c r="F17" s="1083">
        <f t="shared" si="0"/>
        <v>0</v>
      </c>
      <c r="G17" s="804"/>
      <c r="H17" s="805"/>
      <c r="I17" s="620">
        <f t="shared" si="1"/>
        <v>1357.6700000000003</v>
      </c>
    </row>
    <row r="18" spans="1:9" x14ac:dyDescent="0.25">
      <c r="B18" s="830">
        <f t="shared" si="3"/>
        <v>39</v>
      </c>
      <c r="C18" s="636"/>
      <c r="D18" s="803">
        <v>0</v>
      </c>
      <c r="E18" s="1093"/>
      <c r="F18" s="1083">
        <f t="shared" si="0"/>
        <v>0</v>
      </c>
      <c r="G18" s="804"/>
      <c r="H18" s="805"/>
      <c r="I18" s="620">
        <f t="shared" si="1"/>
        <v>1357.6700000000003</v>
      </c>
    </row>
    <row r="19" spans="1:9" x14ac:dyDescent="0.25">
      <c r="B19" s="830">
        <f t="shared" si="3"/>
        <v>39</v>
      </c>
      <c r="C19" s="636"/>
      <c r="D19" s="803">
        <v>0</v>
      </c>
      <c r="E19" s="1093"/>
      <c r="F19" s="1083">
        <f t="shared" si="0"/>
        <v>0</v>
      </c>
      <c r="G19" s="804"/>
      <c r="H19" s="805"/>
      <c r="I19" s="620">
        <f t="shared" si="1"/>
        <v>1357.6700000000003</v>
      </c>
    </row>
    <row r="20" spans="1:9" x14ac:dyDescent="0.25">
      <c r="B20" s="830">
        <f t="shared" si="3"/>
        <v>39</v>
      </c>
      <c r="C20" s="636"/>
      <c r="D20" s="803">
        <v>0</v>
      </c>
      <c r="E20" s="1093"/>
      <c r="F20" s="1083">
        <f t="shared" si="0"/>
        <v>0</v>
      </c>
      <c r="G20" s="804"/>
      <c r="H20" s="805"/>
      <c r="I20" s="620">
        <f t="shared" si="1"/>
        <v>1357.6700000000003</v>
      </c>
    </row>
    <row r="21" spans="1:9" x14ac:dyDescent="0.25">
      <c r="B21" s="830">
        <f t="shared" si="3"/>
        <v>39</v>
      </c>
      <c r="C21" s="636"/>
      <c r="D21" s="803">
        <v>0</v>
      </c>
      <c r="E21" s="1093"/>
      <c r="F21" s="1083">
        <f t="shared" si="0"/>
        <v>0</v>
      </c>
      <c r="G21" s="804"/>
      <c r="H21" s="805"/>
      <c r="I21" s="620">
        <f t="shared" si="1"/>
        <v>1357.6700000000003</v>
      </c>
    </row>
    <row r="22" spans="1:9" x14ac:dyDescent="0.25">
      <c r="B22" s="830">
        <f t="shared" si="3"/>
        <v>39</v>
      </c>
      <c r="C22" s="636"/>
      <c r="D22" s="803">
        <v>0</v>
      </c>
      <c r="E22" s="1093"/>
      <c r="F22" s="1083">
        <f t="shared" si="0"/>
        <v>0</v>
      </c>
      <c r="G22" s="804"/>
      <c r="H22" s="805"/>
      <c r="I22" s="620">
        <f t="shared" si="1"/>
        <v>1357.6700000000003</v>
      </c>
    </row>
    <row r="23" spans="1:9" x14ac:dyDescent="0.25">
      <c r="B23" s="830">
        <f t="shared" si="3"/>
        <v>39</v>
      </c>
      <c r="C23" s="702"/>
      <c r="D23" s="803">
        <v>0</v>
      </c>
      <c r="E23" s="1093"/>
      <c r="F23" s="1083">
        <f t="shared" si="0"/>
        <v>0</v>
      </c>
      <c r="G23" s="804"/>
      <c r="H23" s="805"/>
      <c r="I23" s="620">
        <f t="shared" si="1"/>
        <v>1357.6700000000003</v>
      </c>
    </row>
    <row r="24" spans="1:9" x14ac:dyDescent="0.25">
      <c r="B24" s="830">
        <f t="shared" si="3"/>
        <v>39</v>
      </c>
      <c r="C24" s="702"/>
      <c r="D24" s="803">
        <v>0</v>
      </c>
      <c r="E24" s="1093"/>
      <c r="F24" s="1083">
        <f t="shared" si="0"/>
        <v>0</v>
      </c>
      <c r="G24" s="804"/>
      <c r="H24" s="805"/>
      <c r="I24" s="620">
        <f t="shared" si="1"/>
        <v>1357.6700000000003</v>
      </c>
    </row>
    <row r="25" spans="1:9" x14ac:dyDescent="0.25">
      <c r="B25" s="402">
        <f t="shared" si="3"/>
        <v>39</v>
      </c>
      <c r="C25" s="15"/>
      <c r="D25" s="511">
        <v>0</v>
      </c>
      <c r="E25" s="1082"/>
      <c r="F25" s="1084">
        <f t="shared" si="0"/>
        <v>0</v>
      </c>
      <c r="G25" s="321"/>
      <c r="H25" s="322"/>
      <c r="I25" s="129">
        <f t="shared" si="1"/>
        <v>1357.6700000000003</v>
      </c>
    </row>
    <row r="26" spans="1:9" ht="15.75" thickBot="1" x14ac:dyDescent="0.3">
      <c r="A26" s="118"/>
      <c r="B26" s="1094">
        <f t="shared" si="3"/>
        <v>39</v>
      </c>
      <c r="C26" s="37"/>
      <c r="D26" s="147">
        <v>0</v>
      </c>
      <c r="E26" s="198"/>
      <c r="F26" s="199">
        <f t="shared" si="0"/>
        <v>0</v>
      </c>
      <c r="G26" s="136"/>
      <c r="H26" s="193"/>
      <c r="I26" s="129">
        <f t="shared" si="1"/>
        <v>1357.6700000000003</v>
      </c>
    </row>
    <row r="27" spans="1:9" ht="15.75" thickTop="1" x14ac:dyDescent="0.25">
      <c r="A27" s="47">
        <f>SUM(A26:A26)</f>
        <v>0</v>
      </c>
      <c r="C27" s="73">
        <f>SUM(C9:C26)</f>
        <v>66</v>
      </c>
      <c r="D27" s="103">
        <f>SUM(D9:D26)</f>
        <v>2253.88</v>
      </c>
      <c r="E27" s="75"/>
      <c r="F27" s="103">
        <f>SUM(F9:F26)</f>
        <v>2253.88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145" t="s">
        <v>21</v>
      </c>
      <c r="E29" s="1146"/>
      <c r="F29" s="138">
        <f>E5+E6-F27+E7+E4</f>
        <v>1357.67</v>
      </c>
    </row>
    <row r="30" spans="1:9" ht="15.75" thickBot="1" x14ac:dyDescent="0.3">
      <c r="A30" s="122"/>
      <c r="D30" s="1021" t="s">
        <v>4</v>
      </c>
      <c r="E30" s="1022"/>
      <c r="F30" s="49">
        <f>F5+F6-C27+F7+F4</f>
        <v>39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59"/>
      <c r="B1" s="1159"/>
      <c r="C1" s="1159"/>
      <c r="D1" s="1159"/>
      <c r="E1" s="1159"/>
      <c r="F1" s="1159"/>
      <c r="G1" s="115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7"/>
      <c r="D4" s="115"/>
      <c r="E4" s="5"/>
      <c r="F4" s="12"/>
      <c r="G4" s="152"/>
      <c r="H4" s="152"/>
    </row>
    <row r="5" spans="1:8" ht="15" hidden="1" customHeight="1" x14ac:dyDescent="0.25">
      <c r="A5" s="73"/>
      <c r="C5" s="356"/>
      <c r="D5" s="115"/>
      <c r="E5" s="47"/>
      <c r="F5" s="12"/>
      <c r="G5" s="457"/>
    </row>
    <row r="6" spans="1:8" ht="15.75" customHeight="1" thickTop="1" x14ac:dyDescent="0.25">
      <c r="A6" s="1163"/>
      <c r="B6" s="1186" t="s">
        <v>68</v>
      </c>
      <c r="C6" s="356"/>
      <c r="D6" s="115"/>
      <c r="E6" s="47"/>
      <c r="F6" s="12"/>
      <c r="G6" s="88"/>
      <c r="H6" s="5"/>
    </row>
    <row r="7" spans="1:8" ht="16.5" customHeight="1" thickBot="1" x14ac:dyDescent="0.3">
      <c r="A7" s="1163"/>
      <c r="B7" s="1187"/>
      <c r="C7" s="357"/>
      <c r="D7" s="115"/>
      <c r="E7" s="348"/>
      <c r="F7" s="73"/>
      <c r="G7" s="5">
        <f>D28</f>
        <v>320</v>
      </c>
      <c r="H7" s="483">
        <f>E7-G7</f>
        <v>-320</v>
      </c>
    </row>
    <row r="8" spans="1:8" ht="16.5" customHeight="1" thickBot="1" x14ac:dyDescent="0.3">
      <c r="A8" s="522"/>
      <c r="B8" s="335"/>
      <c r="C8" s="357"/>
      <c r="D8" s="115"/>
      <c r="E8" s="348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49">
        <f>F4+F5+F6+F7+F8-C10</f>
        <v>0</v>
      </c>
      <c r="C10" s="15"/>
      <c r="D10" s="121">
        <v>0</v>
      </c>
      <c r="E10" s="446"/>
      <c r="F10" s="447">
        <f>D10</f>
        <v>0</v>
      </c>
      <c r="G10" s="448"/>
      <c r="H10" s="283"/>
    </row>
    <row r="11" spans="1:8" x14ac:dyDescent="0.25">
      <c r="B11" s="349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49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49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49">
        <f t="shared" si="0"/>
        <v>0</v>
      </c>
      <c r="C14" s="15"/>
      <c r="D14" s="121">
        <v>20</v>
      </c>
      <c r="E14" s="549"/>
      <c r="F14" s="103">
        <f t="shared" si="1"/>
        <v>20</v>
      </c>
      <c r="G14" s="321"/>
      <c r="H14" s="322"/>
    </row>
    <row r="15" spans="1:8" x14ac:dyDescent="0.25">
      <c r="A15" s="19"/>
      <c r="B15" s="349">
        <f t="shared" si="0"/>
        <v>0</v>
      </c>
      <c r="C15" s="15"/>
      <c r="D15" s="121">
        <v>20</v>
      </c>
      <c r="E15" s="549"/>
      <c r="F15" s="103">
        <f t="shared" si="1"/>
        <v>20</v>
      </c>
      <c r="G15" s="321"/>
      <c r="H15" s="322"/>
    </row>
    <row r="16" spans="1:8" x14ac:dyDescent="0.25">
      <c r="B16" s="349">
        <f t="shared" si="0"/>
        <v>0</v>
      </c>
      <c r="C16" s="15"/>
      <c r="D16" s="121">
        <v>20</v>
      </c>
      <c r="E16" s="575"/>
      <c r="F16" s="103">
        <f t="shared" si="1"/>
        <v>20</v>
      </c>
      <c r="G16" s="574"/>
      <c r="H16" s="370"/>
    </row>
    <row r="17" spans="1:8" x14ac:dyDescent="0.25">
      <c r="B17" s="349">
        <f t="shared" si="0"/>
        <v>0</v>
      </c>
      <c r="C17" s="15"/>
      <c r="D17" s="121">
        <v>20</v>
      </c>
      <c r="E17" s="575"/>
      <c r="F17" s="103">
        <f t="shared" si="1"/>
        <v>20</v>
      </c>
      <c r="G17" s="574"/>
      <c r="H17" s="370"/>
    </row>
    <row r="18" spans="1:8" x14ac:dyDescent="0.25">
      <c r="B18" s="349">
        <f t="shared" si="0"/>
        <v>0</v>
      </c>
      <c r="C18" s="15"/>
      <c r="D18" s="121">
        <v>20</v>
      </c>
      <c r="E18" s="575"/>
      <c r="F18" s="103">
        <f t="shared" si="1"/>
        <v>20</v>
      </c>
      <c r="G18" s="574"/>
      <c r="H18" s="370"/>
    </row>
    <row r="19" spans="1:8" x14ac:dyDescent="0.25">
      <c r="B19" s="349">
        <f t="shared" si="0"/>
        <v>0</v>
      </c>
      <c r="C19" s="15"/>
      <c r="D19" s="121">
        <v>20</v>
      </c>
      <c r="E19" s="575"/>
      <c r="F19" s="103">
        <f t="shared" si="1"/>
        <v>20</v>
      </c>
      <c r="G19" s="574"/>
      <c r="H19" s="370"/>
    </row>
    <row r="20" spans="1:8" x14ac:dyDescent="0.25">
      <c r="B20" s="349">
        <f t="shared" si="0"/>
        <v>0</v>
      </c>
      <c r="C20" s="15"/>
      <c r="D20" s="121">
        <v>20</v>
      </c>
      <c r="E20" s="575"/>
      <c r="F20" s="103">
        <f t="shared" si="1"/>
        <v>20</v>
      </c>
      <c r="G20" s="574"/>
      <c r="H20" s="370"/>
    </row>
    <row r="21" spans="1:8" x14ac:dyDescent="0.25">
      <c r="B21" s="349">
        <f t="shared" si="0"/>
        <v>0</v>
      </c>
      <c r="C21" s="15"/>
      <c r="D21" s="121">
        <v>20</v>
      </c>
      <c r="E21" s="575"/>
      <c r="F21" s="103">
        <f t="shared" si="1"/>
        <v>20</v>
      </c>
      <c r="G21" s="574"/>
      <c r="H21" s="370"/>
    </row>
    <row r="22" spans="1:8" x14ac:dyDescent="0.25">
      <c r="B22" s="349">
        <f t="shared" si="0"/>
        <v>0</v>
      </c>
      <c r="C22" s="15"/>
      <c r="D22" s="121">
        <v>20</v>
      </c>
      <c r="E22" s="575"/>
      <c r="F22" s="103">
        <f t="shared" si="1"/>
        <v>20</v>
      </c>
      <c r="G22" s="574"/>
      <c r="H22" s="370"/>
    </row>
    <row r="23" spans="1:8" x14ac:dyDescent="0.25">
      <c r="B23" s="349">
        <f t="shared" si="0"/>
        <v>0</v>
      </c>
      <c r="C23" s="15"/>
      <c r="D23" s="121">
        <v>20</v>
      </c>
      <c r="E23" s="575"/>
      <c r="F23" s="103">
        <f t="shared" si="1"/>
        <v>20</v>
      </c>
      <c r="G23" s="574"/>
      <c r="H23" s="370"/>
    </row>
    <row r="24" spans="1:8" x14ac:dyDescent="0.25">
      <c r="B24" s="349">
        <f t="shared" si="0"/>
        <v>0</v>
      </c>
      <c r="C24" s="15"/>
      <c r="D24" s="121">
        <v>20</v>
      </c>
      <c r="E24" s="575"/>
      <c r="F24" s="103">
        <f t="shared" si="1"/>
        <v>20</v>
      </c>
      <c r="G24" s="574"/>
      <c r="H24" s="370"/>
    </row>
    <row r="25" spans="1:8" x14ac:dyDescent="0.25">
      <c r="B25" s="349">
        <f t="shared" si="0"/>
        <v>0</v>
      </c>
      <c r="C25" s="15"/>
      <c r="D25" s="121">
        <v>20</v>
      </c>
      <c r="E25" s="575"/>
      <c r="F25" s="103">
        <f t="shared" si="1"/>
        <v>20</v>
      </c>
      <c r="G25" s="574"/>
      <c r="H25" s="370"/>
    </row>
    <row r="26" spans="1:8" x14ac:dyDescent="0.25">
      <c r="B26" s="349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0">
        <f t="shared" si="0"/>
        <v>0</v>
      </c>
      <c r="C27" s="37"/>
      <c r="D27" s="121">
        <v>20</v>
      </c>
      <c r="E27" s="240"/>
      <c r="F27" s="103">
        <f t="shared" si="1"/>
        <v>20</v>
      </c>
      <c r="G27" s="241"/>
      <c r="H27" s="242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45" t="s">
        <v>21</v>
      </c>
      <c r="E30" s="1146"/>
      <c r="F30" s="138">
        <f>E5+E6-F28+E7+E4+E8</f>
        <v>-320</v>
      </c>
    </row>
    <row r="31" spans="1:8" ht="15.75" thickBot="1" x14ac:dyDescent="0.3">
      <c r="A31" s="122"/>
      <c r="D31" s="255" t="s">
        <v>4</v>
      </c>
      <c r="E31" s="256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activeCell="B19" sqref="B1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88" t="s">
        <v>356</v>
      </c>
      <c r="B1" s="1188"/>
      <c r="C1" s="1188"/>
      <c r="D1" s="1188"/>
      <c r="E1" s="1188"/>
      <c r="F1" s="1188"/>
      <c r="G1" s="1188"/>
      <c r="H1" s="1188"/>
      <c r="I1" s="1188"/>
      <c r="J1" s="1188"/>
      <c r="K1" s="46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34"/>
      <c r="C4" s="400"/>
      <c r="D4" s="132"/>
      <c r="E4" s="129">
        <v>381.08</v>
      </c>
      <c r="F4" s="73">
        <v>14</v>
      </c>
      <c r="G4" s="369"/>
    </row>
    <row r="5" spans="1:11" ht="15.75" customHeight="1" thickTop="1" x14ac:dyDescent="0.25">
      <c r="A5" s="1189" t="s">
        <v>161</v>
      </c>
      <c r="B5" s="73" t="s">
        <v>48</v>
      </c>
      <c r="C5" s="749">
        <v>73</v>
      </c>
      <c r="D5" s="640">
        <v>44951</v>
      </c>
      <c r="E5" s="709">
        <v>18452.12</v>
      </c>
      <c r="F5" s="714">
        <v>678</v>
      </c>
      <c r="G5" s="47">
        <f>F115</f>
        <v>2939.7599999999993</v>
      </c>
      <c r="H5" s="151">
        <f>E5+E6-G5+E4</f>
        <v>15893.44</v>
      </c>
    </row>
    <row r="6" spans="1:11" ht="15.75" customHeight="1" x14ac:dyDescent="0.25">
      <c r="A6" s="1190"/>
      <c r="B6" s="602" t="s">
        <v>105</v>
      </c>
      <c r="C6" s="750"/>
      <c r="D6" s="640"/>
      <c r="E6" s="730"/>
      <c r="F6" s="751"/>
    </row>
    <row r="7" spans="1:11" ht="15.75" customHeight="1" thickBot="1" x14ac:dyDescent="0.3">
      <c r="A7" s="525"/>
      <c r="B7" s="155"/>
      <c r="C7" s="493"/>
      <c r="D7" s="494"/>
      <c r="E7" s="495"/>
      <c r="F7" s="462"/>
    </row>
    <row r="8" spans="1:11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19" t="s">
        <v>58</v>
      </c>
      <c r="I8" s="916" t="s">
        <v>59</v>
      </c>
      <c r="J8" s="916" t="s">
        <v>60</v>
      </c>
      <c r="K8" s="213" t="s">
        <v>61</v>
      </c>
    </row>
    <row r="9" spans="1:11" ht="15.75" thickTop="1" x14ac:dyDescent="0.25">
      <c r="A9" s="55" t="s">
        <v>32</v>
      </c>
      <c r="B9">
        <v>27.22</v>
      </c>
      <c r="C9" s="15">
        <v>24</v>
      </c>
      <c r="D9" s="69">
        <f t="shared" ref="D9:D11" si="0">C9*B9</f>
        <v>653.28</v>
      </c>
      <c r="E9" s="238">
        <v>44986</v>
      </c>
      <c r="F9" s="69">
        <f t="shared" ref="F9:F11" si="1">D9</f>
        <v>653.28</v>
      </c>
      <c r="G9" s="70" t="s">
        <v>314</v>
      </c>
      <c r="H9" s="71">
        <v>75</v>
      </c>
      <c r="I9" s="813">
        <f>E5-F9+E4+E6+E7</f>
        <v>18179.920000000002</v>
      </c>
      <c r="J9" s="814">
        <f>F5-C9+F4+F6+F7</f>
        <v>668</v>
      </c>
      <c r="K9" s="420">
        <f>F9*H9</f>
        <v>48996</v>
      </c>
    </row>
    <row r="10" spans="1:11" x14ac:dyDescent="0.25">
      <c r="A10" s="526"/>
      <c r="B10">
        <v>27.22</v>
      </c>
      <c r="C10" s="15">
        <v>3</v>
      </c>
      <c r="D10" s="69">
        <f t="shared" si="0"/>
        <v>81.66</v>
      </c>
      <c r="E10" s="238">
        <v>44986</v>
      </c>
      <c r="F10" s="69">
        <f t="shared" si="1"/>
        <v>81.66</v>
      </c>
      <c r="G10" s="70" t="s">
        <v>315</v>
      </c>
      <c r="H10" s="71">
        <v>75</v>
      </c>
      <c r="I10" s="421">
        <f>I9-F10</f>
        <v>18098.260000000002</v>
      </c>
      <c r="J10" s="422">
        <f>J9-C10</f>
        <v>665</v>
      </c>
      <c r="K10" s="423">
        <f t="shared" ref="K10:K73" si="2">F10*H10</f>
        <v>6124.5</v>
      </c>
    </row>
    <row r="11" spans="1:11" x14ac:dyDescent="0.25">
      <c r="A11" s="527"/>
      <c r="B11">
        <v>27.22</v>
      </c>
      <c r="C11" s="15">
        <v>2</v>
      </c>
      <c r="D11" s="69">
        <f t="shared" si="0"/>
        <v>54.44</v>
      </c>
      <c r="E11" s="238">
        <v>44986</v>
      </c>
      <c r="F11" s="69">
        <f t="shared" si="1"/>
        <v>54.44</v>
      </c>
      <c r="G11" s="70" t="s">
        <v>316</v>
      </c>
      <c r="H11" s="71">
        <v>75</v>
      </c>
      <c r="I11" s="421">
        <f t="shared" ref="I11:I74" si="3">I10-F11</f>
        <v>18043.820000000003</v>
      </c>
      <c r="J11" s="422">
        <f t="shared" ref="J11" si="4">J10-C11</f>
        <v>663</v>
      </c>
      <c r="K11" s="423">
        <f t="shared" si="2"/>
        <v>4083</v>
      </c>
    </row>
    <row r="12" spans="1:11" x14ac:dyDescent="0.25">
      <c r="A12" s="55" t="s">
        <v>33</v>
      </c>
      <c r="B12">
        <v>27.22</v>
      </c>
      <c r="C12" s="15">
        <v>1</v>
      </c>
      <c r="D12" s="289">
        <f t="shared" ref="D12:D74" si="5">C12*B12</f>
        <v>27.22</v>
      </c>
      <c r="E12" s="237">
        <v>44987</v>
      </c>
      <c r="F12" s="69">
        <f t="shared" ref="F12:F74" si="6">D12</f>
        <v>27.22</v>
      </c>
      <c r="G12" s="70" t="s">
        <v>328</v>
      </c>
      <c r="H12" s="624">
        <v>75</v>
      </c>
      <c r="I12" s="913">
        <f t="shared" si="3"/>
        <v>18016.600000000002</v>
      </c>
      <c r="J12" s="914">
        <f>J11-C12</f>
        <v>662</v>
      </c>
      <c r="K12" s="423">
        <f t="shared" si="2"/>
        <v>2041.5</v>
      </c>
    </row>
    <row r="13" spans="1:11" ht="15" customHeight="1" x14ac:dyDescent="0.25">
      <c r="A13" s="399"/>
      <c r="B13">
        <v>27.22</v>
      </c>
      <c r="C13" s="15">
        <v>24</v>
      </c>
      <c r="D13" s="289">
        <f t="shared" si="5"/>
        <v>653.28</v>
      </c>
      <c r="E13" s="237">
        <v>44988</v>
      </c>
      <c r="F13" s="69">
        <f t="shared" si="6"/>
        <v>653.28</v>
      </c>
      <c r="G13" s="70" t="s">
        <v>329</v>
      </c>
      <c r="H13" s="624">
        <v>75</v>
      </c>
      <c r="I13" s="913">
        <f t="shared" si="3"/>
        <v>17363.320000000003</v>
      </c>
      <c r="J13" s="914">
        <f t="shared" ref="J13:J76" si="7">J12-C13</f>
        <v>638</v>
      </c>
      <c r="K13" s="423">
        <f t="shared" si="2"/>
        <v>48996</v>
      </c>
    </row>
    <row r="14" spans="1:11" x14ac:dyDescent="0.25">
      <c r="A14" s="399"/>
      <c r="B14">
        <v>27.22</v>
      </c>
      <c r="C14" s="15">
        <v>24</v>
      </c>
      <c r="D14" s="289">
        <f t="shared" si="5"/>
        <v>653.28</v>
      </c>
      <c r="E14" s="237">
        <v>44988</v>
      </c>
      <c r="F14" s="69">
        <f t="shared" si="6"/>
        <v>653.28</v>
      </c>
      <c r="G14" s="70" t="s">
        <v>331</v>
      </c>
      <c r="H14" s="624">
        <v>75</v>
      </c>
      <c r="I14" s="913">
        <f t="shared" si="3"/>
        <v>16710.040000000005</v>
      </c>
      <c r="J14" s="914">
        <f t="shared" si="7"/>
        <v>614</v>
      </c>
      <c r="K14" s="423">
        <f t="shared" si="2"/>
        <v>48996</v>
      </c>
    </row>
    <row r="15" spans="1:11" x14ac:dyDescent="0.25">
      <c r="A15" s="399"/>
      <c r="B15">
        <v>27.22</v>
      </c>
      <c r="C15" s="15">
        <v>1</v>
      </c>
      <c r="D15" s="289">
        <f t="shared" si="5"/>
        <v>27.22</v>
      </c>
      <c r="E15" s="237">
        <v>44989</v>
      </c>
      <c r="F15" s="69">
        <f t="shared" si="6"/>
        <v>27.22</v>
      </c>
      <c r="G15" s="70" t="s">
        <v>340</v>
      </c>
      <c r="H15" s="624">
        <v>75</v>
      </c>
      <c r="I15" s="913">
        <f t="shared" si="3"/>
        <v>16682.820000000003</v>
      </c>
      <c r="J15" s="914">
        <f t="shared" si="7"/>
        <v>613</v>
      </c>
      <c r="K15" s="423">
        <f t="shared" si="2"/>
        <v>2041.5</v>
      </c>
    </row>
    <row r="16" spans="1:11" x14ac:dyDescent="0.25">
      <c r="A16" s="399"/>
      <c r="B16">
        <v>27.22</v>
      </c>
      <c r="C16" s="15">
        <v>5</v>
      </c>
      <c r="D16" s="289">
        <f t="shared" si="5"/>
        <v>136.1</v>
      </c>
      <c r="E16" s="237">
        <v>44989</v>
      </c>
      <c r="F16" s="69">
        <f t="shared" si="6"/>
        <v>136.1</v>
      </c>
      <c r="G16" s="70" t="s">
        <v>218</v>
      </c>
      <c r="H16" s="624">
        <v>75</v>
      </c>
      <c r="I16" s="913">
        <f t="shared" si="3"/>
        <v>16546.720000000005</v>
      </c>
      <c r="J16" s="914">
        <f t="shared" si="7"/>
        <v>608</v>
      </c>
      <c r="K16" s="423">
        <f t="shared" si="2"/>
        <v>10207.5</v>
      </c>
    </row>
    <row r="17" spans="1:11" x14ac:dyDescent="0.25">
      <c r="A17" s="399"/>
      <c r="B17">
        <v>27.22</v>
      </c>
      <c r="C17" s="15">
        <v>24</v>
      </c>
      <c r="D17" s="289">
        <f t="shared" si="5"/>
        <v>653.28</v>
      </c>
      <c r="E17" s="237">
        <v>44989</v>
      </c>
      <c r="F17" s="69">
        <f t="shared" si="6"/>
        <v>653.28</v>
      </c>
      <c r="G17" s="70" t="s">
        <v>344</v>
      </c>
      <c r="H17" s="624">
        <v>75</v>
      </c>
      <c r="I17" s="900">
        <f t="shared" si="3"/>
        <v>15893.440000000004</v>
      </c>
      <c r="J17" s="901">
        <f t="shared" si="7"/>
        <v>584</v>
      </c>
      <c r="K17" s="423">
        <f t="shared" si="2"/>
        <v>48996</v>
      </c>
    </row>
    <row r="18" spans="1:11" x14ac:dyDescent="0.25">
      <c r="B18">
        <v>27.22</v>
      </c>
      <c r="C18" s="15"/>
      <c r="D18" s="289">
        <f t="shared" si="5"/>
        <v>0</v>
      </c>
      <c r="E18" s="237"/>
      <c r="F18" s="69">
        <f t="shared" si="6"/>
        <v>0</v>
      </c>
      <c r="G18" s="70"/>
      <c r="H18" s="624"/>
      <c r="I18" s="913">
        <f t="shared" si="3"/>
        <v>15893.440000000004</v>
      </c>
      <c r="J18" s="914">
        <f t="shared" si="7"/>
        <v>584</v>
      </c>
      <c r="K18" s="423">
        <f t="shared" si="2"/>
        <v>0</v>
      </c>
    </row>
    <row r="19" spans="1:11" x14ac:dyDescent="0.25">
      <c r="B19">
        <v>27.22</v>
      </c>
      <c r="C19" s="15"/>
      <c r="D19" s="289">
        <f t="shared" si="5"/>
        <v>0</v>
      </c>
      <c r="E19" s="237"/>
      <c r="F19" s="69">
        <f t="shared" si="6"/>
        <v>0</v>
      </c>
      <c r="G19" s="70"/>
      <c r="H19" s="624"/>
      <c r="I19" s="913">
        <f t="shared" si="3"/>
        <v>15893.440000000004</v>
      </c>
      <c r="J19" s="914">
        <f t="shared" si="7"/>
        <v>584</v>
      </c>
      <c r="K19" s="423">
        <f t="shared" si="2"/>
        <v>0</v>
      </c>
    </row>
    <row r="20" spans="1:11" x14ac:dyDescent="0.25">
      <c r="B20">
        <v>27.22</v>
      </c>
      <c r="C20" s="15"/>
      <c r="D20" s="289">
        <f t="shared" si="5"/>
        <v>0</v>
      </c>
      <c r="E20" s="237"/>
      <c r="F20" s="69">
        <f t="shared" si="6"/>
        <v>0</v>
      </c>
      <c r="G20" s="70"/>
      <c r="H20" s="71"/>
      <c r="I20" s="421">
        <f t="shared" si="3"/>
        <v>15893.440000000004</v>
      </c>
      <c r="J20" s="422">
        <f t="shared" si="7"/>
        <v>584</v>
      </c>
      <c r="K20" s="423">
        <f t="shared" si="2"/>
        <v>0</v>
      </c>
    </row>
    <row r="21" spans="1:11" x14ac:dyDescent="0.25">
      <c r="B21">
        <v>27.22</v>
      </c>
      <c r="C21" s="15"/>
      <c r="D21" s="289">
        <f t="shared" si="5"/>
        <v>0</v>
      </c>
      <c r="E21" s="237"/>
      <c r="F21" s="69">
        <f t="shared" si="6"/>
        <v>0</v>
      </c>
      <c r="G21" s="70"/>
      <c r="H21" s="71"/>
      <c r="I21" s="421">
        <f t="shared" si="3"/>
        <v>15893.440000000004</v>
      </c>
      <c r="J21" s="422">
        <f t="shared" si="7"/>
        <v>584</v>
      </c>
      <c r="K21" s="423">
        <f t="shared" si="2"/>
        <v>0</v>
      </c>
    </row>
    <row r="22" spans="1:11" x14ac:dyDescent="0.25">
      <c r="A22" t="s">
        <v>22</v>
      </c>
      <c r="B22">
        <v>27.22</v>
      </c>
      <c r="C22" s="15"/>
      <c r="D22" s="289">
        <f t="shared" si="5"/>
        <v>0</v>
      </c>
      <c r="E22" s="237"/>
      <c r="F22" s="69">
        <f t="shared" si="6"/>
        <v>0</v>
      </c>
      <c r="G22" s="70"/>
      <c r="H22" s="71"/>
      <c r="I22" s="421">
        <f t="shared" si="3"/>
        <v>15893.440000000004</v>
      </c>
      <c r="J22" s="422">
        <f t="shared" si="7"/>
        <v>584</v>
      </c>
      <c r="K22" s="423">
        <f t="shared" si="2"/>
        <v>0</v>
      </c>
    </row>
    <row r="23" spans="1:11" x14ac:dyDescent="0.25">
      <c r="B23">
        <v>27.22</v>
      </c>
      <c r="C23" s="15"/>
      <c r="D23" s="289">
        <f t="shared" si="5"/>
        <v>0</v>
      </c>
      <c r="E23" s="237"/>
      <c r="F23" s="69">
        <f t="shared" si="6"/>
        <v>0</v>
      </c>
      <c r="G23" s="70"/>
      <c r="H23" s="71"/>
      <c r="I23" s="421">
        <f t="shared" si="3"/>
        <v>15893.440000000004</v>
      </c>
      <c r="J23" s="422">
        <f t="shared" si="7"/>
        <v>584</v>
      </c>
      <c r="K23" s="423">
        <f t="shared" si="2"/>
        <v>0</v>
      </c>
    </row>
    <row r="24" spans="1:11" x14ac:dyDescent="0.25">
      <c r="B24">
        <v>27.22</v>
      </c>
      <c r="C24" s="15"/>
      <c r="D24" s="289">
        <f t="shared" si="5"/>
        <v>0</v>
      </c>
      <c r="E24" s="237"/>
      <c r="F24" s="69">
        <f t="shared" si="6"/>
        <v>0</v>
      </c>
      <c r="G24" s="70"/>
      <c r="H24" s="71"/>
      <c r="I24" s="421">
        <f t="shared" si="3"/>
        <v>15893.440000000004</v>
      </c>
      <c r="J24" s="422">
        <f t="shared" si="7"/>
        <v>584</v>
      </c>
      <c r="K24" s="423">
        <f t="shared" si="2"/>
        <v>0</v>
      </c>
    </row>
    <row r="25" spans="1:11" x14ac:dyDescent="0.25">
      <c r="B25">
        <v>27.22</v>
      </c>
      <c r="C25" s="15"/>
      <c r="D25" s="289">
        <f t="shared" si="5"/>
        <v>0</v>
      </c>
      <c r="E25" s="237"/>
      <c r="F25" s="69">
        <f t="shared" si="6"/>
        <v>0</v>
      </c>
      <c r="G25" s="70"/>
      <c r="H25" s="71"/>
      <c r="I25" s="421">
        <f t="shared" si="3"/>
        <v>15893.440000000004</v>
      </c>
      <c r="J25" s="422">
        <f t="shared" si="7"/>
        <v>584</v>
      </c>
      <c r="K25" s="423">
        <f t="shared" si="2"/>
        <v>0</v>
      </c>
    </row>
    <row r="26" spans="1:11" x14ac:dyDescent="0.25">
      <c r="B26">
        <v>27.22</v>
      </c>
      <c r="C26" s="15"/>
      <c r="D26" s="289">
        <f t="shared" si="5"/>
        <v>0</v>
      </c>
      <c r="E26" s="237"/>
      <c r="F26" s="69">
        <f t="shared" si="6"/>
        <v>0</v>
      </c>
      <c r="G26" s="70"/>
      <c r="H26" s="71"/>
      <c r="I26" s="421">
        <f t="shared" si="3"/>
        <v>15893.440000000004</v>
      </c>
      <c r="J26" s="422">
        <f t="shared" si="7"/>
        <v>584</v>
      </c>
      <c r="K26" s="423">
        <f t="shared" si="2"/>
        <v>0</v>
      </c>
    </row>
    <row r="27" spans="1:11" x14ac:dyDescent="0.25">
      <c r="B27">
        <v>27.22</v>
      </c>
      <c r="C27" s="15"/>
      <c r="D27" s="289">
        <f t="shared" si="5"/>
        <v>0</v>
      </c>
      <c r="E27" s="237"/>
      <c r="F27" s="69">
        <f t="shared" si="6"/>
        <v>0</v>
      </c>
      <c r="G27" s="70"/>
      <c r="H27" s="71"/>
      <c r="I27" s="421">
        <f t="shared" si="3"/>
        <v>15893.440000000004</v>
      </c>
      <c r="J27" s="422">
        <f t="shared" si="7"/>
        <v>584</v>
      </c>
      <c r="K27" s="423">
        <f t="shared" si="2"/>
        <v>0</v>
      </c>
    </row>
    <row r="28" spans="1:11" x14ac:dyDescent="0.25">
      <c r="B28">
        <v>27.22</v>
      </c>
      <c r="C28" s="15"/>
      <c r="D28" s="289">
        <f t="shared" si="5"/>
        <v>0</v>
      </c>
      <c r="E28" s="237"/>
      <c r="F28" s="69">
        <f t="shared" si="6"/>
        <v>0</v>
      </c>
      <c r="G28" s="70"/>
      <c r="H28" s="71"/>
      <c r="I28" s="421">
        <f t="shared" si="3"/>
        <v>15893.440000000004</v>
      </c>
      <c r="J28" s="422">
        <f t="shared" si="7"/>
        <v>584</v>
      </c>
      <c r="K28" s="423">
        <f t="shared" si="2"/>
        <v>0</v>
      </c>
    </row>
    <row r="29" spans="1:11" x14ac:dyDescent="0.25">
      <c r="B29">
        <v>27.22</v>
      </c>
      <c r="C29" s="15"/>
      <c r="D29" s="289">
        <f t="shared" si="5"/>
        <v>0</v>
      </c>
      <c r="E29" s="237"/>
      <c r="F29" s="69">
        <f t="shared" si="6"/>
        <v>0</v>
      </c>
      <c r="G29" s="70"/>
      <c r="H29" s="71"/>
      <c r="I29" s="421">
        <f t="shared" si="3"/>
        <v>15893.440000000004</v>
      </c>
      <c r="J29" s="422">
        <f t="shared" si="7"/>
        <v>584</v>
      </c>
      <c r="K29" s="423">
        <f t="shared" si="2"/>
        <v>0</v>
      </c>
    </row>
    <row r="30" spans="1:11" x14ac:dyDescent="0.25">
      <c r="B30">
        <v>27.22</v>
      </c>
      <c r="C30" s="15"/>
      <c r="D30" s="289">
        <f t="shared" si="5"/>
        <v>0</v>
      </c>
      <c r="E30" s="237"/>
      <c r="F30" s="69">
        <f t="shared" si="6"/>
        <v>0</v>
      </c>
      <c r="G30" s="70"/>
      <c r="H30" s="71"/>
      <c r="I30" s="421">
        <f t="shared" si="3"/>
        <v>15893.440000000004</v>
      </c>
      <c r="J30" s="422">
        <f t="shared" si="7"/>
        <v>584</v>
      </c>
      <c r="K30" s="423">
        <f t="shared" si="2"/>
        <v>0</v>
      </c>
    </row>
    <row r="31" spans="1:11" x14ac:dyDescent="0.25">
      <c r="B31">
        <v>27.22</v>
      </c>
      <c r="C31" s="15"/>
      <c r="D31" s="289">
        <f t="shared" si="5"/>
        <v>0</v>
      </c>
      <c r="E31" s="237"/>
      <c r="F31" s="69">
        <f t="shared" si="6"/>
        <v>0</v>
      </c>
      <c r="G31" s="70"/>
      <c r="H31" s="71"/>
      <c r="I31" s="421">
        <f t="shared" si="3"/>
        <v>15893.440000000004</v>
      </c>
      <c r="J31" s="422">
        <f t="shared" si="7"/>
        <v>584</v>
      </c>
      <c r="K31" s="423">
        <f t="shared" si="2"/>
        <v>0</v>
      </c>
    </row>
    <row r="32" spans="1:11" x14ac:dyDescent="0.25">
      <c r="B32">
        <v>27.22</v>
      </c>
      <c r="C32" s="15"/>
      <c r="D32" s="289">
        <f t="shared" si="5"/>
        <v>0</v>
      </c>
      <c r="E32" s="237"/>
      <c r="F32" s="69">
        <f t="shared" si="6"/>
        <v>0</v>
      </c>
      <c r="G32" s="70"/>
      <c r="H32" s="71"/>
      <c r="I32" s="421">
        <f t="shared" si="3"/>
        <v>15893.440000000004</v>
      </c>
      <c r="J32" s="422">
        <f t="shared" si="7"/>
        <v>584</v>
      </c>
      <c r="K32" s="423">
        <f t="shared" si="2"/>
        <v>0</v>
      </c>
    </row>
    <row r="33" spans="2:11" x14ac:dyDescent="0.25">
      <c r="B33">
        <v>27.22</v>
      </c>
      <c r="C33" s="15"/>
      <c r="D33" s="289">
        <f t="shared" si="5"/>
        <v>0</v>
      </c>
      <c r="E33" s="237"/>
      <c r="F33" s="69">
        <f t="shared" si="6"/>
        <v>0</v>
      </c>
      <c r="G33" s="70"/>
      <c r="H33" s="71"/>
      <c r="I33" s="421">
        <f t="shared" si="3"/>
        <v>15893.440000000004</v>
      </c>
      <c r="J33" s="422">
        <f t="shared" si="7"/>
        <v>584</v>
      </c>
      <c r="K33" s="423">
        <f t="shared" si="2"/>
        <v>0</v>
      </c>
    </row>
    <row r="34" spans="2:11" x14ac:dyDescent="0.25">
      <c r="B34">
        <v>27.22</v>
      </c>
      <c r="C34" s="15"/>
      <c r="D34" s="289">
        <f t="shared" si="5"/>
        <v>0</v>
      </c>
      <c r="E34" s="237"/>
      <c r="F34" s="69">
        <f t="shared" si="6"/>
        <v>0</v>
      </c>
      <c r="G34" s="70"/>
      <c r="H34" s="71"/>
      <c r="I34" s="421">
        <f t="shared" si="3"/>
        <v>15893.440000000004</v>
      </c>
      <c r="J34" s="422">
        <f t="shared" si="7"/>
        <v>584</v>
      </c>
      <c r="K34" s="423">
        <f t="shared" si="2"/>
        <v>0</v>
      </c>
    </row>
    <row r="35" spans="2:11" x14ac:dyDescent="0.25">
      <c r="B35">
        <v>27.22</v>
      </c>
      <c r="C35" s="15"/>
      <c r="D35" s="289">
        <f t="shared" si="5"/>
        <v>0</v>
      </c>
      <c r="E35" s="237"/>
      <c r="F35" s="69">
        <f t="shared" si="6"/>
        <v>0</v>
      </c>
      <c r="G35" s="70"/>
      <c r="H35" s="71"/>
      <c r="I35" s="421">
        <f t="shared" si="3"/>
        <v>15893.440000000004</v>
      </c>
      <c r="J35" s="422">
        <f t="shared" si="7"/>
        <v>584</v>
      </c>
      <c r="K35" s="423">
        <f t="shared" si="2"/>
        <v>0</v>
      </c>
    </row>
    <row r="36" spans="2:11" x14ac:dyDescent="0.25">
      <c r="B36">
        <v>27.22</v>
      </c>
      <c r="C36" s="15"/>
      <c r="D36" s="289">
        <f t="shared" si="5"/>
        <v>0</v>
      </c>
      <c r="E36" s="237"/>
      <c r="F36" s="69">
        <f t="shared" si="6"/>
        <v>0</v>
      </c>
      <c r="G36" s="70"/>
      <c r="H36" s="71"/>
      <c r="I36" s="421">
        <f t="shared" si="3"/>
        <v>15893.440000000004</v>
      </c>
      <c r="J36" s="422">
        <f t="shared" si="7"/>
        <v>584</v>
      </c>
      <c r="K36" s="423">
        <f t="shared" si="2"/>
        <v>0</v>
      </c>
    </row>
    <row r="37" spans="2:11" x14ac:dyDescent="0.25">
      <c r="B37">
        <v>27.22</v>
      </c>
      <c r="C37" s="15"/>
      <c r="D37" s="69">
        <f t="shared" si="5"/>
        <v>0</v>
      </c>
      <c r="E37" s="238"/>
      <c r="F37" s="69">
        <f t="shared" si="6"/>
        <v>0</v>
      </c>
      <c r="G37" s="70"/>
      <c r="H37" s="71"/>
      <c r="I37" s="421">
        <f t="shared" si="3"/>
        <v>15893.440000000004</v>
      </c>
      <c r="J37" s="422">
        <f t="shared" si="7"/>
        <v>584</v>
      </c>
      <c r="K37" s="423">
        <f t="shared" si="2"/>
        <v>0</v>
      </c>
    </row>
    <row r="38" spans="2:11" x14ac:dyDescent="0.25">
      <c r="B38">
        <v>27.22</v>
      </c>
      <c r="C38" s="15"/>
      <c r="D38" s="69">
        <f t="shared" si="5"/>
        <v>0</v>
      </c>
      <c r="E38" s="238"/>
      <c r="F38" s="69">
        <f t="shared" si="6"/>
        <v>0</v>
      </c>
      <c r="G38" s="70"/>
      <c r="H38" s="71"/>
      <c r="I38" s="421">
        <f t="shared" si="3"/>
        <v>15893.440000000004</v>
      </c>
      <c r="J38" s="422">
        <f t="shared" si="7"/>
        <v>584</v>
      </c>
      <c r="K38" s="423">
        <f t="shared" si="2"/>
        <v>0</v>
      </c>
    </row>
    <row r="39" spans="2:11" x14ac:dyDescent="0.25">
      <c r="B39">
        <v>27.22</v>
      </c>
      <c r="C39" s="15"/>
      <c r="D39" s="69">
        <f t="shared" si="5"/>
        <v>0</v>
      </c>
      <c r="E39" s="238"/>
      <c r="F39" s="69">
        <f t="shared" si="6"/>
        <v>0</v>
      </c>
      <c r="G39" s="70"/>
      <c r="H39" s="71"/>
      <c r="I39" s="421">
        <f t="shared" si="3"/>
        <v>15893.440000000004</v>
      </c>
      <c r="J39" s="422">
        <f t="shared" si="7"/>
        <v>584</v>
      </c>
      <c r="K39" s="423">
        <f t="shared" si="2"/>
        <v>0</v>
      </c>
    </row>
    <row r="40" spans="2:11" x14ac:dyDescent="0.25">
      <c r="B40">
        <v>27.22</v>
      </c>
      <c r="C40" s="15"/>
      <c r="D40" s="69">
        <f t="shared" si="5"/>
        <v>0</v>
      </c>
      <c r="E40" s="238"/>
      <c r="F40" s="69">
        <f t="shared" si="6"/>
        <v>0</v>
      </c>
      <c r="G40" s="70"/>
      <c r="H40" s="71"/>
      <c r="I40" s="421">
        <f t="shared" si="3"/>
        <v>15893.440000000004</v>
      </c>
      <c r="J40" s="422">
        <f t="shared" si="7"/>
        <v>584</v>
      </c>
      <c r="K40" s="423">
        <f t="shared" si="2"/>
        <v>0</v>
      </c>
    </row>
    <row r="41" spans="2:11" x14ac:dyDescent="0.25">
      <c r="B41">
        <v>27.22</v>
      </c>
      <c r="C41" s="15"/>
      <c r="D41" s="69">
        <f t="shared" si="5"/>
        <v>0</v>
      </c>
      <c r="E41" s="238"/>
      <c r="F41" s="69">
        <f t="shared" si="6"/>
        <v>0</v>
      </c>
      <c r="G41" s="70"/>
      <c r="H41" s="71"/>
      <c r="I41" s="421">
        <f t="shared" si="3"/>
        <v>15893.440000000004</v>
      </c>
      <c r="J41" s="422">
        <f t="shared" si="7"/>
        <v>584</v>
      </c>
      <c r="K41" s="423">
        <f t="shared" si="2"/>
        <v>0</v>
      </c>
    </row>
    <row r="42" spans="2:11" x14ac:dyDescent="0.25">
      <c r="B42">
        <v>27.22</v>
      </c>
      <c r="C42" s="15"/>
      <c r="D42" s="69">
        <f t="shared" si="5"/>
        <v>0</v>
      </c>
      <c r="E42" s="238"/>
      <c r="F42" s="69">
        <f t="shared" si="6"/>
        <v>0</v>
      </c>
      <c r="G42" s="70"/>
      <c r="H42" s="71"/>
      <c r="I42" s="421">
        <f t="shared" si="3"/>
        <v>15893.440000000004</v>
      </c>
      <c r="J42" s="422">
        <f t="shared" si="7"/>
        <v>584</v>
      </c>
      <c r="K42" s="423">
        <f t="shared" si="2"/>
        <v>0</v>
      </c>
    </row>
    <row r="43" spans="2:11" x14ac:dyDescent="0.25">
      <c r="B43">
        <v>27.22</v>
      </c>
      <c r="C43" s="15"/>
      <c r="D43" s="69">
        <f t="shared" si="5"/>
        <v>0</v>
      </c>
      <c r="E43" s="238"/>
      <c r="F43" s="69">
        <f t="shared" si="6"/>
        <v>0</v>
      </c>
      <c r="G43" s="70"/>
      <c r="H43" s="71"/>
      <c r="I43" s="421">
        <f t="shared" si="3"/>
        <v>15893.440000000004</v>
      </c>
      <c r="J43" s="422">
        <f t="shared" si="7"/>
        <v>584</v>
      </c>
      <c r="K43" s="423">
        <f t="shared" si="2"/>
        <v>0</v>
      </c>
    </row>
    <row r="44" spans="2:11" x14ac:dyDescent="0.25">
      <c r="B44">
        <v>27.22</v>
      </c>
      <c r="C44" s="15"/>
      <c r="D44" s="69">
        <f t="shared" si="5"/>
        <v>0</v>
      </c>
      <c r="E44" s="238"/>
      <c r="F44" s="69">
        <f t="shared" si="6"/>
        <v>0</v>
      </c>
      <c r="G44" s="70"/>
      <c r="H44" s="71"/>
      <c r="I44" s="421">
        <f t="shared" si="3"/>
        <v>15893.440000000004</v>
      </c>
      <c r="J44" s="422">
        <f t="shared" si="7"/>
        <v>584</v>
      </c>
      <c r="K44" s="423">
        <f t="shared" si="2"/>
        <v>0</v>
      </c>
    </row>
    <row r="45" spans="2:11" x14ac:dyDescent="0.25">
      <c r="B45">
        <v>27.22</v>
      </c>
      <c r="C45" s="15"/>
      <c r="D45" s="69">
        <f t="shared" si="5"/>
        <v>0</v>
      </c>
      <c r="E45" s="238"/>
      <c r="F45" s="69">
        <f t="shared" si="6"/>
        <v>0</v>
      </c>
      <c r="G45" s="70"/>
      <c r="H45" s="71"/>
      <c r="I45" s="421">
        <f t="shared" si="3"/>
        <v>15893.440000000004</v>
      </c>
      <c r="J45" s="422">
        <f t="shared" si="7"/>
        <v>584</v>
      </c>
      <c r="K45" s="423">
        <f t="shared" si="2"/>
        <v>0</v>
      </c>
    </row>
    <row r="46" spans="2:11" x14ac:dyDescent="0.25">
      <c r="B46">
        <v>27.22</v>
      </c>
      <c r="C46" s="15"/>
      <c r="D46" s="69">
        <f t="shared" si="5"/>
        <v>0</v>
      </c>
      <c r="E46" s="238"/>
      <c r="F46" s="69">
        <f t="shared" si="6"/>
        <v>0</v>
      </c>
      <c r="G46" s="70"/>
      <c r="H46" s="71"/>
      <c r="I46" s="421">
        <f t="shared" si="3"/>
        <v>15893.440000000004</v>
      </c>
      <c r="J46" s="422">
        <f t="shared" si="7"/>
        <v>584</v>
      </c>
      <c r="K46" s="423">
        <f t="shared" si="2"/>
        <v>0</v>
      </c>
    </row>
    <row r="47" spans="2:11" x14ac:dyDescent="0.25">
      <c r="B47">
        <v>27.22</v>
      </c>
      <c r="C47" s="15"/>
      <c r="D47" s="69">
        <f t="shared" si="5"/>
        <v>0</v>
      </c>
      <c r="E47" s="238"/>
      <c r="F47" s="69">
        <f t="shared" si="6"/>
        <v>0</v>
      </c>
      <c r="G47" s="70"/>
      <c r="H47" s="71"/>
      <c r="I47" s="421">
        <f t="shared" si="3"/>
        <v>15893.440000000004</v>
      </c>
      <c r="J47" s="422">
        <f t="shared" si="7"/>
        <v>584</v>
      </c>
      <c r="K47" s="423">
        <f t="shared" si="2"/>
        <v>0</v>
      </c>
    </row>
    <row r="48" spans="2:11" x14ac:dyDescent="0.25">
      <c r="B48">
        <v>27.22</v>
      </c>
      <c r="C48" s="15"/>
      <c r="D48" s="69">
        <f t="shared" si="5"/>
        <v>0</v>
      </c>
      <c r="E48" s="238"/>
      <c r="F48" s="69">
        <f t="shared" si="6"/>
        <v>0</v>
      </c>
      <c r="G48" s="70"/>
      <c r="H48" s="71"/>
      <c r="I48" s="421">
        <f t="shared" si="3"/>
        <v>15893.440000000004</v>
      </c>
      <c r="J48" s="422">
        <f t="shared" si="7"/>
        <v>584</v>
      </c>
      <c r="K48" s="423">
        <f t="shared" si="2"/>
        <v>0</v>
      </c>
    </row>
    <row r="49" spans="1:11" x14ac:dyDescent="0.25">
      <c r="B49">
        <v>27.22</v>
      </c>
      <c r="C49" s="15"/>
      <c r="D49" s="69">
        <f t="shared" si="5"/>
        <v>0</v>
      </c>
      <c r="E49" s="238"/>
      <c r="F49" s="69">
        <f t="shared" si="6"/>
        <v>0</v>
      </c>
      <c r="G49" s="70"/>
      <c r="H49" s="71"/>
      <c r="I49" s="421">
        <f t="shared" si="3"/>
        <v>15893.440000000004</v>
      </c>
      <c r="J49" s="422">
        <f t="shared" si="7"/>
        <v>584</v>
      </c>
      <c r="K49" s="423">
        <f t="shared" si="2"/>
        <v>0</v>
      </c>
    </row>
    <row r="50" spans="1:11" x14ac:dyDescent="0.25">
      <c r="B50">
        <v>27.22</v>
      </c>
      <c r="C50" s="15"/>
      <c r="D50" s="69">
        <f t="shared" si="5"/>
        <v>0</v>
      </c>
      <c r="E50" s="238"/>
      <c r="F50" s="69">
        <f t="shared" si="6"/>
        <v>0</v>
      </c>
      <c r="G50" s="70"/>
      <c r="H50" s="71"/>
      <c r="I50" s="421">
        <f t="shared" si="3"/>
        <v>15893.440000000004</v>
      </c>
      <c r="J50" s="422">
        <f t="shared" si="7"/>
        <v>584</v>
      </c>
      <c r="K50" s="423">
        <f t="shared" si="2"/>
        <v>0</v>
      </c>
    </row>
    <row r="51" spans="1:11" x14ac:dyDescent="0.25">
      <c r="B51">
        <v>27.22</v>
      </c>
      <c r="C51" s="15"/>
      <c r="D51" s="69">
        <f t="shared" si="5"/>
        <v>0</v>
      </c>
      <c r="E51" s="238"/>
      <c r="F51" s="69">
        <f t="shared" si="6"/>
        <v>0</v>
      </c>
      <c r="G51" s="70"/>
      <c r="H51" s="71"/>
      <c r="I51" s="421">
        <f t="shared" si="3"/>
        <v>15893.440000000004</v>
      </c>
      <c r="J51" s="422">
        <f t="shared" si="7"/>
        <v>584</v>
      </c>
      <c r="K51" s="423">
        <f t="shared" si="2"/>
        <v>0</v>
      </c>
    </row>
    <row r="52" spans="1:11" x14ac:dyDescent="0.25">
      <c r="B52">
        <v>27.22</v>
      </c>
      <c r="C52" s="15"/>
      <c r="D52" s="69">
        <f t="shared" si="5"/>
        <v>0</v>
      </c>
      <c r="E52" s="238"/>
      <c r="F52" s="69">
        <f t="shared" si="6"/>
        <v>0</v>
      </c>
      <c r="G52" s="70"/>
      <c r="H52" s="71"/>
      <c r="I52" s="421">
        <f t="shared" si="3"/>
        <v>15893.440000000004</v>
      </c>
      <c r="J52" s="422">
        <f t="shared" si="7"/>
        <v>584</v>
      </c>
      <c r="K52" s="423">
        <f t="shared" si="2"/>
        <v>0</v>
      </c>
    </row>
    <row r="53" spans="1:11" x14ac:dyDescent="0.25">
      <c r="B53">
        <v>27.22</v>
      </c>
      <c r="C53" s="15"/>
      <c r="D53" s="69">
        <f t="shared" si="5"/>
        <v>0</v>
      </c>
      <c r="E53" s="238"/>
      <c r="F53" s="69">
        <f t="shared" si="6"/>
        <v>0</v>
      </c>
      <c r="G53" s="70"/>
      <c r="H53" s="71"/>
      <c r="I53" s="421">
        <f t="shared" si="3"/>
        <v>15893.440000000004</v>
      </c>
      <c r="J53" s="422">
        <f t="shared" si="7"/>
        <v>584</v>
      </c>
      <c r="K53" s="423">
        <f t="shared" si="2"/>
        <v>0</v>
      </c>
    </row>
    <row r="54" spans="1:11" x14ac:dyDescent="0.25">
      <c r="B54">
        <v>27.22</v>
      </c>
      <c r="C54" s="15"/>
      <c r="D54" s="69">
        <f t="shared" si="5"/>
        <v>0</v>
      </c>
      <c r="E54" s="238"/>
      <c r="F54" s="69">
        <f t="shared" si="6"/>
        <v>0</v>
      </c>
      <c r="G54" s="70"/>
      <c r="H54" s="71"/>
      <c r="I54" s="421">
        <f t="shared" si="3"/>
        <v>15893.440000000004</v>
      </c>
      <c r="J54" s="422">
        <f t="shared" si="7"/>
        <v>584</v>
      </c>
      <c r="K54" s="423">
        <f t="shared" si="2"/>
        <v>0</v>
      </c>
    </row>
    <row r="55" spans="1:11" x14ac:dyDescent="0.25">
      <c r="B55">
        <v>27.22</v>
      </c>
      <c r="C55" s="15"/>
      <c r="D55" s="69">
        <f t="shared" si="5"/>
        <v>0</v>
      </c>
      <c r="E55" s="238"/>
      <c r="F55" s="69">
        <f t="shared" si="6"/>
        <v>0</v>
      </c>
      <c r="G55" s="70"/>
      <c r="H55" s="71"/>
      <c r="I55" s="421">
        <f t="shared" si="3"/>
        <v>15893.440000000004</v>
      </c>
      <c r="J55" s="422">
        <f t="shared" si="7"/>
        <v>584</v>
      </c>
      <c r="K55" s="423">
        <f t="shared" si="2"/>
        <v>0</v>
      </c>
    </row>
    <row r="56" spans="1:11" x14ac:dyDescent="0.25">
      <c r="B56">
        <v>27.22</v>
      </c>
      <c r="C56" s="15"/>
      <c r="D56" s="69">
        <f t="shared" si="5"/>
        <v>0</v>
      </c>
      <c r="E56" s="238"/>
      <c r="F56" s="69">
        <f t="shared" si="6"/>
        <v>0</v>
      </c>
      <c r="G56" s="70"/>
      <c r="H56" s="71"/>
      <c r="I56" s="421">
        <f t="shared" si="3"/>
        <v>15893.440000000004</v>
      </c>
      <c r="J56" s="422">
        <f t="shared" si="7"/>
        <v>584</v>
      </c>
      <c r="K56" s="423">
        <f t="shared" si="2"/>
        <v>0</v>
      </c>
    </row>
    <row r="57" spans="1:11" x14ac:dyDescent="0.25">
      <c r="B57">
        <v>27.22</v>
      </c>
      <c r="C57" s="15"/>
      <c r="D57" s="69">
        <f t="shared" si="5"/>
        <v>0</v>
      </c>
      <c r="E57" s="238"/>
      <c r="F57" s="69">
        <f t="shared" si="6"/>
        <v>0</v>
      </c>
      <c r="G57" s="70"/>
      <c r="H57" s="71"/>
      <c r="I57" s="421">
        <f t="shared" si="3"/>
        <v>15893.440000000004</v>
      </c>
      <c r="J57" s="422">
        <f t="shared" si="7"/>
        <v>584</v>
      </c>
      <c r="K57" s="423">
        <f t="shared" si="2"/>
        <v>0</v>
      </c>
    </row>
    <row r="58" spans="1:11" x14ac:dyDescent="0.25">
      <c r="B58">
        <v>27.22</v>
      </c>
      <c r="C58" s="15"/>
      <c r="D58" s="69">
        <f t="shared" si="5"/>
        <v>0</v>
      </c>
      <c r="E58" s="238"/>
      <c r="F58" s="69">
        <f t="shared" si="6"/>
        <v>0</v>
      </c>
      <c r="G58" s="70"/>
      <c r="H58" s="71"/>
      <c r="I58" s="421">
        <f t="shared" si="3"/>
        <v>15893.440000000004</v>
      </c>
      <c r="J58" s="422">
        <f t="shared" si="7"/>
        <v>584</v>
      </c>
      <c r="K58" s="423">
        <f t="shared" si="2"/>
        <v>0</v>
      </c>
    </row>
    <row r="59" spans="1:11" x14ac:dyDescent="0.25">
      <c r="B59">
        <v>27.22</v>
      </c>
      <c r="C59" s="15"/>
      <c r="D59" s="69">
        <f t="shared" si="5"/>
        <v>0</v>
      </c>
      <c r="E59" s="238"/>
      <c r="F59" s="69">
        <f t="shared" si="6"/>
        <v>0</v>
      </c>
      <c r="G59" s="70"/>
      <c r="H59" s="71"/>
      <c r="I59" s="421">
        <f t="shared" si="3"/>
        <v>15893.440000000004</v>
      </c>
      <c r="J59" s="422">
        <f t="shared" si="7"/>
        <v>584</v>
      </c>
      <c r="K59" s="423">
        <f t="shared" si="2"/>
        <v>0</v>
      </c>
    </row>
    <row r="60" spans="1:11" ht="15.75" thickBot="1" x14ac:dyDescent="0.3">
      <c r="A60" s="117"/>
      <c r="B60">
        <v>27.22</v>
      </c>
      <c r="C60" s="15"/>
      <c r="D60" s="69">
        <f t="shared" si="5"/>
        <v>0</v>
      </c>
      <c r="E60" s="238"/>
      <c r="F60" s="69">
        <f t="shared" si="6"/>
        <v>0</v>
      </c>
      <c r="G60" s="70"/>
      <c r="H60" s="71"/>
      <c r="I60" s="421">
        <f t="shared" si="3"/>
        <v>15893.440000000004</v>
      </c>
      <c r="J60" s="422">
        <f t="shared" si="7"/>
        <v>584</v>
      </c>
      <c r="K60" s="423">
        <f t="shared" si="2"/>
        <v>0</v>
      </c>
    </row>
    <row r="61" spans="1:11" ht="15.75" thickTop="1" x14ac:dyDescent="0.25">
      <c r="B61">
        <v>27.22</v>
      </c>
      <c r="C61" s="15"/>
      <c r="D61" s="69">
        <f t="shared" si="5"/>
        <v>0</v>
      </c>
      <c r="E61" s="238"/>
      <c r="F61" s="69">
        <f t="shared" si="6"/>
        <v>0</v>
      </c>
      <c r="G61" s="70"/>
      <c r="H61" s="71"/>
      <c r="I61" s="421">
        <f t="shared" si="3"/>
        <v>15893.440000000004</v>
      </c>
      <c r="J61" s="422">
        <f t="shared" si="7"/>
        <v>584</v>
      </c>
      <c r="K61" s="423">
        <f t="shared" si="2"/>
        <v>0</v>
      </c>
    </row>
    <row r="62" spans="1:11" x14ac:dyDescent="0.25">
      <c r="B62">
        <v>27.22</v>
      </c>
      <c r="C62" s="15"/>
      <c r="D62" s="69">
        <f t="shared" si="5"/>
        <v>0</v>
      </c>
      <c r="E62" s="238"/>
      <c r="F62" s="69">
        <f t="shared" si="6"/>
        <v>0</v>
      </c>
      <c r="G62" s="70"/>
      <c r="H62" s="71"/>
      <c r="I62" s="421">
        <f t="shared" si="3"/>
        <v>15893.440000000004</v>
      </c>
      <c r="J62" s="422">
        <f t="shared" si="7"/>
        <v>584</v>
      </c>
      <c r="K62" s="423">
        <f t="shared" si="2"/>
        <v>0</v>
      </c>
    </row>
    <row r="63" spans="1:11" x14ac:dyDescent="0.25">
      <c r="B63">
        <v>27.22</v>
      </c>
      <c r="C63" s="15"/>
      <c r="D63" s="69">
        <f t="shared" si="5"/>
        <v>0</v>
      </c>
      <c r="E63" s="238"/>
      <c r="F63" s="69">
        <f t="shared" si="6"/>
        <v>0</v>
      </c>
      <c r="G63" s="70"/>
      <c r="H63" s="71"/>
      <c r="I63" s="421">
        <f t="shared" si="3"/>
        <v>15893.440000000004</v>
      </c>
      <c r="J63" s="422">
        <f t="shared" si="7"/>
        <v>584</v>
      </c>
      <c r="K63" s="423">
        <f t="shared" si="2"/>
        <v>0</v>
      </c>
    </row>
    <row r="64" spans="1:11" x14ac:dyDescent="0.25">
      <c r="B64">
        <v>27.22</v>
      </c>
      <c r="C64" s="15"/>
      <c r="D64" s="69">
        <f t="shared" si="5"/>
        <v>0</v>
      </c>
      <c r="E64" s="238"/>
      <c r="F64" s="69">
        <f t="shared" si="6"/>
        <v>0</v>
      </c>
      <c r="G64" s="70"/>
      <c r="H64" s="71"/>
      <c r="I64" s="421">
        <f t="shared" si="3"/>
        <v>15893.440000000004</v>
      </c>
      <c r="J64" s="422">
        <f t="shared" si="7"/>
        <v>584</v>
      </c>
      <c r="K64" s="423">
        <f t="shared" si="2"/>
        <v>0</v>
      </c>
    </row>
    <row r="65" spans="2:11" x14ac:dyDescent="0.25">
      <c r="B65">
        <v>27.22</v>
      </c>
      <c r="C65" s="15"/>
      <c r="D65" s="69">
        <f t="shared" si="5"/>
        <v>0</v>
      </c>
      <c r="E65" s="238"/>
      <c r="F65" s="69">
        <f t="shared" si="6"/>
        <v>0</v>
      </c>
      <c r="G65" s="70"/>
      <c r="H65" s="71"/>
      <c r="I65" s="421">
        <f t="shared" si="3"/>
        <v>15893.440000000004</v>
      </c>
      <c r="J65" s="422">
        <f t="shared" si="7"/>
        <v>584</v>
      </c>
      <c r="K65" s="423">
        <f t="shared" si="2"/>
        <v>0</v>
      </c>
    </row>
    <row r="66" spans="2:11" x14ac:dyDescent="0.25">
      <c r="B66">
        <v>27.22</v>
      </c>
      <c r="C66" s="15"/>
      <c r="D66" s="69">
        <f t="shared" si="5"/>
        <v>0</v>
      </c>
      <c r="E66" s="238"/>
      <c r="F66" s="69">
        <f t="shared" si="6"/>
        <v>0</v>
      </c>
      <c r="G66" s="70"/>
      <c r="H66" s="71"/>
      <c r="I66" s="421">
        <f t="shared" si="3"/>
        <v>15893.440000000004</v>
      </c>
      <c r="J66" s="422">
        <f t="shared" si="7"/>
        <v>584</v>
      </c>
      <c r="K66" s="423">
        <f t="shared" si="2"/>
        <v>0</v>
      </c>
    </row>
    <row r="67" spans="2:11" x14ac:dyDescent="0.25">
      <c r="B67">
        <v>27.22</v>
      </c>
      <c r="C67" s="15"/>
      <c r="D67" s="69">
        <f t="shared" si="5"/>
        <v>0</v>
      </c>
      <c r="E67" s="238"/>
      <c r="F67" s="69">
        <f t="shared" si="6"/>
        <v>0</v>
      </c>
      <c r="G67" s="70"/>
      <c r="H67" s="71"/>
      <c r="I67" s="421">
        <f t="shared" si="3"/>
        <v>15893.440000000004</v>
      </c>
      <c r="J67" s="422">
        <f t="shared" si="7"/>
        <v>584</v>
      </c>
      <c r="K67" s="423">
        <f t="shared" si="2"/>
        <v>0</v>
      </c>
    </row>
    <row r="68" spans="2:11" x14ac:dyDescent="0.25">
      <c r="B68">
        <v>27.22</v>
      </c>
      <c r="C68" s="15"/>
      <c r="D68" s="69">
        <f t="shared" si="5"/>
        <v>0</v>
      </c>
      <c r="E68" s="238"/>
      <c r="F68" s="69">
        <f t="shared" si="6"/>
        <v>0</v>
      </c>
      <c r="G68" s="70"/>
      <c r="H68" s="71"/>
      <c r="I68" s="421">
        <f t="shared" si="3"/>
        <v>15893.440000000004</v>
      </c>
      <c r="J68" s="422">
        <f t="shared" si="7"/>
        <v>584</v>
      </c>
      <c r="K68" s="423">
        <f t="shared" si="2"/>
        <v>0</v>
      </c>
    </row>
    <row r="69" spans="2:11" x14ac:dyDescent="0.25">
      <c r="B69">
        <v>27.22</v>
      </c>
      <c r="C69" s="15"/>
      <c r="D69" s="69">
        <f t="shared" si="5"/>
        <v>0</v>
      </c>
      <c r="E69" s="238"/>
      <c r="F69" s="69">
        <f t="shared" si="6"/>
        <v>0</v>
      </c>
      <c r="G69" s="70"/>
      <c r="H69" s="71"/>
      <c r="I69" s="421">
        <f t="shared" si="3"/>
        <v>15893.440000000004</v>
      </c>
      <c r="J69" s="422">
        <f t="shared" si="7"/>
        <v>584</v>
      </c>
      <c r="K69" s="423">
        <f t="shared" si="2"/>
        <v>0</v>
      </c>
    </row>
    <row r="70" spans="2:11" x14ac:dyDescent="0.25">
      <c r="B70">
        <v>27.22</v>
      </c>
      <c r="C70" s="15"/>
      <c r="D70" s="69">
        <f t="shared" si="5"/>
        <v>0</v>
      </c>
      <c r="E70" s="238"/>
      <c r="F70" s="69">
        <f t="shared" si="6"/>
        <v>0</v>
      </c>
      <c r="G70" s="70"/>
      <c r="H70" s="71"/>
      <c r="I70" s="421">
        <f t="shared" si="3"/>
        <v>15893.440000000004</v>
      </c>
      <c r="J70" s="422">
        <f t="shared" si="7"/>
        <v>584</v>
      </c>
      <c r="K70" s="423">
        <f t="shared" si="2"/>
        <v>0</v>
      </c>
    </row>
    <row r="71" spans="2:11" x14ac:dyDescent="0.25">
      <c r="B71">
        <v>27.22</v>
      </c>
      <c r="C71" s="15"/>
      <c r="D71" s="69">
        <f t="shared" si="5"/>
        <v>0</v>
      </c>
      <c r="E71" s="238"/>
      <c r="F71" s="69">
        <f t="shared" si="6"/>
        <v>0</v>
      </c>
      <c r="G71" s="70"/>
      <c r="H71" s="71"/>
      <c r="I71" s="421">
        <f t="shared" si="3"/>
        <v>15893.440000000004</v>
      </c>
      <c r="J71" s="422">
        <f t="shared" si="7"/>
        <v>584</v>
      </c>
      <c r="K71" s="423">
        <f t="shared" si="2"/>
        <v>0</v>
      </c>
    </row>
    <row r="72" spans="2:11" x14ac:dyDescent="0.25">
      <c r="B72">
        <v>27.22</v>
      </c>
      <c r="C72" s="15"/>
      <c r="D72" s="69">
        <f t="shared" si="5"/>
        <v>0</v>
      </c>
      <c r="E72" s="238"/>
      <c r="F72" s="69">
        <f t="shared" si="6"/>
        <v>0</v>
      </c>
      <c r="G72" s="70"/>
      <c r="H72" s="71"/>
      <c r="I72" s="421">
        <f t="shared" si="3"/>
        <v>15893.440000000004</v>
      </c>
      <c r="J72" s="422">
        <f t="shared" si="7"/>
        <v>584</v>
      </c>
      <c r="K72" s="423">
        <f t="shared" si="2"/>
        <v>0</v>
      </c>
    </row>
    <row r="73" spans="2:11" x14ac:dyDescent="0.25">
      <c r="B73">
        <v>27.22</v>
      </c>
      <c r="C73" s="15"/>
      <c r="D73" s="69">
        <f t="shared" si="5"/>
        <v>0</v>
      </c>
      <c r="E73" s="238"/>
      <c r="F73" s="69">
        <f t="shared" si="6"/>
        <v>0</v>
      </c>
      <c r="G73" s="70"/>
      <c r="H73" s="71"/>
      <c r="I73" s="421">
        <f t="shared" si="3"/>
        <v>15893.440000000004</v>
      </c>
      <c r="J73" s="422">
        <f t="shared" si="7"/>
        <v>584</v>
      </c>
      <c r="K73" s="423">
        <f t="shared" si="2"/>
        <v>0</v>
      </c>
    </row>
    <row r="74" spans="2:11" x14ac:dyDescent="0.25">
      <c r="B74">
        <v>27.22</v>
      </c>
      <c r="C74" s="15"/>
      <c r="D74" s="69">
        <f t="shared" si="5"/>
        <v>0</v>
      </c>
      <c r="E74" s="238"/>
      <c r="F74" s="69">
        <f t="shared" si="6"/>
        <v>0</v>
      </c>
      <c r="G74" s="70"/>
      <c r="H74" s="71"/>
      <c r="I74" s="421">
        <f t="shared" si="3"/>
        <v>15893.440000000004</v>
      </c>
      <c r="J74" s="422">
        <f t="shared" si="7"/>
        <v>584</v>
      </c>
      <c r="K74" s="423">
        <f t="shared" ref="K74:K114" si="8">F74*H74</f>
        <v>0</v>
      </c>
    </row>
    <row r="75" spans="2:11" x14ac:dyDescent="0.25">
      <c r="B75">
        <v>27.22</v>
      </c>
      <c r="C75" s="15"/>
      <c r="D75" s="69">
        <f t="shared" ref="D75:D114" si="9">C75*B75</f>
        <v>0</v>
      </c>
      <c r="E75" s="238"/>
      <c r="F75" s="69">
        <f t="shared" ref="F75:F114" si="10">D75</f>
        <v>0</v>
      </c>
      <c r="G75" s="70"/>
      <c r="H75" s="71"/>
      <c r="I75" s="421">
        <f t="shared" ref="I75:I113" si="11">I74-F75</f>
        <v>15893.440000000004</v>
      </c>
      <c r="J75" s="422">
        <f t="shared" si="7"/>
        <v>584</v>
      </c>
      <c r="K75" s="423">
        <f t="shared" si="8"/>
        <v>0</v>
      </c>
    </row>
    <row r="76" spans="2:11" x14ac:dyDescent="0.25">
      <c r="B76">
        <v>27.22</v>
      </c>
      <c r="C76" s="15"/>
      <c r="D76" s="69">
        <f t="shared" si="9"/>
        <v>0</v>
      </c>
      <c r="E76" s="238"/>
      <c r="F76" s="69">
        <f t="shared" si="10"/>
        <v>0</v>
      </c>
      <c r="G76" s="70"/>
      <c r="H76" s="71"/>
      <c r="I76" s="421">
        <f t="shared" si="11"/>
        <v>15893.440000000004</v>
      </c>
      <c r="J76" s="422">
        <f t="shared" si="7"/>
        <v>584</v>
      </c>
      <c r="K76" s="423">
        <f t="shared" si="8"/>
        <v>0</v>
      </c>
    </row>
    <row r="77" spans="2:11" x14ac:dyDescent="0.25">
      <c r="B77">
        <v>27.22</v>
      </c>
      <c r="C77" s="15"/>
      <c r="D77" s="69">
        <f t="shared" si="9"/>
        <v>0</v>
      </c>
      <c r="E77" s="238"/>
      <c r="F77" s="69">
        <f t="shared" si="10"/>
        <v>0</v>
      </c>
      <c r="G77" s="70"/>
      <c r="H77" s="71"/>
      <c r="I77" s="421">
        <f t="shared" si="11"/>
        <v>15893.440000000004</v>
      </c>
      <c r="J77" s="422">
        <f t="shared" ref="J77:J113" si="12">J76-C77</f>
        <v>584</v>
      </c>
      <c r="K77" s="423">
        <f t="shared" si="8"/>
        <v>0</v>
      </c>
    </row>
    <row r="78" spans="2:11" x14ac:dyDescent="0.25">
      <c r="B78">
        <v>27.22</v>
      </c>
      <c r="C78" s="15"/>
      <c r="D78" s="69">
        <f t="shared" si="9"/>
        <v>0</v>
      </c>
      <c r="E78" s="238"/>
      <c r="F78" s="69">
        <f t="shared" si="10"/>
        <v>0</v>
      </c>
      <c r="G78" s="70"/>
      <c r="H78" s="71"/>
      <c r="I78" s="421">
        <f t="shared" si="11"/>
        <v>15893.440000000004</v>
      </c>
      <c r="J78" s="422">
        <f t="shared" si="12"/>
        <v>584</v>
      </c>
      <c r="K78" s="423">
        <f t="shared" si="8"/>
        <v>0</v>
      </c>
    </row>
    <row r="79" spans="2:11" x14ac:dyDescent="0.25">
      <c r="B79">
        <v>27.22</v>
      </c>
      <c r="C79" s="15"/>
      <c r="D79" s="69">
        <f t="shared" si="9"/>
        <v>0</v>
      </c>
      <c r="E79" s="238"/>
      <c r="F79" s="69">
        <f t="shared" si="10"/>
        <v>0</v>
      </c>
      <c r="G79" s="70"/>
      <c r="H79" s="71"/>
      <c r="I79" s="421">
        <f t="shared" si="11"/>
        <v>15893.440000000004</v>
      </c>
      <c r="J79" s="422">
        <f t="shared" si="12"/>
        <v>584</v>
      </c>
      <c r="K79" s="423">
        <f t="shared" si="8"/>
        <v>0</v>
      </c>
    </row>
    <row r="80" spans="2:11" x14ac:dyDescent="0.25">
      <c r="B80">
        <v>27.22</v>
      </c>
      <c r="C80" s="15"/>
      <c r="D80" s="69">
        <f t="shared" si="9"/>
        <v>0</v>
      </c>
      <c r="E80" s="238"/>
      <c r="F80" s="69">
        <f t="shared" si="10"/>
        <v>0</v>
      </c>
      <c r="G80" s="70"/>
      <c r="H80" s="71"/>
      <c r="I80" s="421">
        <f t="shared" si="11"/>
        <v>15893.440000000004</v>
      </c>
      <c r="J80" s="422">
        <f t="shared" si="12"/>
        <v>584</v>
      </c>
      <c r="K80" s="423">
        <f t="shared" si="8"/>
        <v>0</v>
      </c>
    </row>
    <row r="81" spans="2:11" x14ac:dyDescent="0.25">
      <c r="B81">
        <v>27.22</v>
      </c>
      <c r="C81" s="15"/>
      <c r="D81" s="69">
        <f t="shared" si="9"/>
        <v>0</v>
      </c>
      <c r="E81" s="238"/>
      <c r="F81" s="69">
        <f t="shared" si="10"/>
        <v>0</v>
      </c>
      <c r="G81" s="70"/>
      <c r="H81" s="71"/>
      <c r="I81" s="421">
        <f t="shared" si="11"/>
        <v>15893.440000000004</v>
      </c>
      <c r="J81" s="422">
        <f t="shared" si="12"/>
        <v>584</v>
      </c>
      <c r="K81" s="423">
        <f t="shared" si="8"/>
        <v>0</v>
      </c>
    </row>
    <row r="82" spans="2:11" x14ac:dyDescent="0.25">
      <c r="B82">
        <v>27.22</v>
      </c>
      <c r="C82" s="15"/>
      <c r="D82" s="69">
        <f t="shared" si="9"/>
        <v>0</v>
      </c>
      <c r="E82" s="238"/>
      <c r="F82" s="69">
        <f t="shared" si="10"/>
        <v>0</v>
      </c>
      <c r="G82" s="70"/>
      <c r="H82" s="71"/>
      <c r="I82" s="421">
        <f t="shared" si="11"/>
        <v>15893.440000000004</v>
      </c>
      <c r="J82" s="422">
        <f t="shared" si="12"/>
        <v>584</v>
      </c>
      <c r="K82" s="423">
        <f t="shared" si="8"/>
        <v>0</v>
      </c>
    </row>
    <row r="83" spans="2:11" x14ac:dyDescent="0.25">
      <c r="B83">
        <v>27.22</v>
      </c>
      <c r="C83" s="15"/>
      <c r="D83" s="69">
        <f t="shared" si="9"/>
        <v>0</v>
      </c>
      <c r="E83" s="238"/>
      <c r="F83" s="69">
        <f t="shared" si="10"/>
        <v>0</v>
      </c>
      <c r="G83" s="70"/>
      <c r="H83" s="71"/>
      <c r="I83" s="421">
        <f t="shared" si="11"/>
        <v>15893.440000000004</v>
      </c>
      <c r="J83" s="422">
        <f t="shared" si="12"/>
        <v>584</v>
      </c>
      <c r="K83" s="423">
        <f t="shared" si="8"/>
        <v>0</v>
      </c>
    </row>
    <row r="84" spans="2:11" x14ac:dyDescent="0.25">
      <c r="B84">
        <v>27.22</v>
      </c>
      <c r="C84" s="15"/>
      <c r="D84" s="69">
        <f t="shared" si="9"/>
        <v>0</v>
      </c>
      <c r="E84" s="238"/>
      <c r="F84" s="69">
        <f t="shared" si="10"/>
        <v>0</v>
      </c>
      <c r="G84" s="70"/>
      <c r="H84" s="71"/>
      <c r="I84" s="421">
        <f t="shared" si="11"/>
        <v>15893.440000000004</v>
      </c>
      <c r="J84" s="422">
        <f t="shared" si="12"/>
        <v>584</v>
      </c>
      <c r="K84" s="423">
        <f t="shared" si="8"/>
        <v>0</v>
      </c>
    </row>
    <row r="85" spans="2:11" x14ac:dyDescent="0.25">
      <c r="B85">
        <v>27.22</v>
      </c>
      <c r="C85" s="15"/>
      <c r="D85" s="69">
        <f t="shared" si="9"/>
        <v>0</v>
      </c>
      <c r="E85" s="238"/>
      <c r="F85" s="69">
        <f t="shared" si="10"/>
        <v>0</v>
      </c>
      <c r="G85" s="70"/>
      <c r="H85" s="71"/>
      <c r="I85" s="421">
        <f t="shared" si="11"/>
        <v>15893.440000000004</v>
      </c>
      <c r="J85" s="422">
        <f t="shared" si="12"/>
        <v>584</v>
      </c>
      <c r="K85" s="423">
        <f t="shared" si="8"/>
        <v>0</v>
      </c>
    </row>
    <row r="86" spans="2:11" x14ac:dyDescent="0.25">
      <c r="B86">
        <v>27.22</v>
      </c>
      <c r="C86" s="15"/>
      <c r="D86" s="69">
        <f t="shared" si="9"/>
        <v>0</v>
      </c>
      <c r="E86" s="238"/>
      <c r="F86" s="69">
        <f t="shared" si="10"/>
        <v>0</v>
      </c>
      <c r="G86" s="70"/>
      <c r="H86" s="71"/>
      <c r="I86" s="421">
        <f t="shared" si="11"/>
        <v>15893.440000000004</v>
      </c>
      <c r="J86" s="422">
        <f t="shared" si="12"/>
        <v>584</v>
      </c>
      <c r="K86" s="423">
        <f t="shared" si="8"/>
        <v>0</v>
      </c>
    </row>
    <row r="87" spans="2:11" x14ac:dyDescent="0.25">
      <c r="B87">
        <v>27.22</v>
      </c>
      <c r="C87" s="15"/>
      <c r="D87" s="69">
        <f t="shared" si="9"/>
        <v>0</v>
      </c>
      <c r="E87" s="238"/>
      <c r="F87" s="69">
        <f t="shared" si="10"/>
        <v>0</v>
      </c>
      <c r="G87" s="70"/>
      <c r="H87" s="71"/>
      <c r="I87" s="421">
        <f t="shared" si="11"/>
        <v>15893.440000000004</v>
      </c>
      <c r="J87" s="422">
        <f t="shared" si="12"/>
        <v>584</v>
      </c>
      <c r="K87" s="423">
        <f t="shared" si="8"/>
        <v>0</v>
      </c>
    </row>
    <row r="88" spans="2:11" x14ac:dyDescent="0.25">
      <c r="B88">
        <v>27.22</v>
      </c>
      <c r="C88" s="15"/>
      <c r="D88" s="69">
        <f t="shared" si="9"/>
        <v>0</v>
      </c>
      <c r="E88" s="238"/>
      <c r="F88" s="69">
        <f t="shared" si="10"/>
        <v>0</v>
      </c>
      <c r="G88" s="70"/>
      <c r="H88" s="71"/>
      <c r="I88" s="421">
        <f t="shared" si="11"/>
        <v>15893.440000000004</v>
      </c>
      <c r="J88" s="422">
        <f t="shared" si="12"/>
        <v>584</v>
      </c>
      <c r="K88" s="423">
        <f t="shared" si="8"/>
        <v>0</v>
      </c>
    </row>
    <row r="89" spans="2:11" x14ac:dyDescent="0.25">
      <c r="B89">
        <v>27.22</v>
      </c>
      <c r="C89" s="15"/>
      <c r="D89" s="69">
        <f t="shared" si="9"/>
        <v>0</v>
      </c>
      <c r="E89" s="238"/>
      <c r="F89" s="69">
        <f t="shared" si="10"/>
        <v>0</v>
      </c>
      <c r="G89" s="70"/>
      <c r="H89" s="71"/>
      <c r="I89" s="421">
        <f t="shared" si="11"/>
        <v>15893.440000000004</v>
      </c>
      <c r="J89" s="422">
        <f t="shared" si="12"/>
        <v>584</v>
      </c>
      <c r="K89" s="423">
        <f t="shared" si="8"/>
        <v>0</v>
      </c>
    </row>
    <row r="90" spans="2:11" x14ac:dyDescent="0.25">
      <c r="B90">
        <v>27.22</v>
      </c>
      <c r="C90" s="15"/>
      <c r="D90" s="69">
        <f t="shared" si="9"/>
        <v>0</v>
      </c>
      <c r="E90" s="238"/>
      <c r="F90" s="69">
        <f t="shared" si="10"/>
        <v>0</v>
      </c>
      <c r="G90" s="70"/>
      <c r="H90" s="71"/>
      <c r="I90" s="421">
        <f t="shared" si="11"/>
        <v>15893.440000000004</v>
      </c>
      <c r="J90" s="422">
        <f t="shared" si="12"/>
        <v>584</v>
      </c>
      <c r="K90" s="423">
        <f t="shared" si="8"/>
        <v>0</v>
      </c>
    </row>
    <row r="91" spans="2:11" x14ac:dyDescent="0.25">
      <c r="B91">
        <v>27.22</v>
      </c>
      <c r="C91" s="15"/>
      <c r="D91" s="69">
        <f t="shared" si="9"/>
        <v>0</v>
      </c>
      <c r="E91" s="238"/>
      <c r="F91" s="69">
        <f t="shared" si="10"/>
        <v>0</v>
      </c>
      <c r="G91" s="70"/>
      <c r="H91" s="71"/>
      <c r="I91" s="421">
        <f t="shared" si="11"/>
        <v>15893.440000000004</v>
      </c>
      <c r="J91" s="422">
        <f t="shared" si="12"/>
        <v>584</v>
      </c>
      <c r="K91" s="423">
        <f t="shared" si="8"/>
        <v>0</v>
      </c>
    </row>
    <row r="92" spans="2:11" x14ac:dyDescent="0.25">
      <c r="B92">
        <v>27.22</v>
      </c>
      <c r="C92" s="15"/>
      <c r="D92" s="69">
        <f t="shared" si="9"/>
        <v>0</v>
      </c>
      <c r="E92" s="238"/>
      <c r="F92" s="69">
        <f t="shared" si="10"/>
        <v>0</v>
      </c>
      <c r="G92" s="70"/>
      <c r="H92" s="71"/>
      <c r="I92" s="421">
        <f t="shared" si="11"/>
        <v>15893.440000000004</v>
      </c>
      <c r="J92" s="422">
        <f t="shared" si="12"/>
        <v>584</v>
      </c>
      <c r="K92" s="423">
        <f t="shared" si="8"/>
        <v>0</v>
      </c>
    </row>
    <row r="93" spans="2:11" x14ac:dyDescent="0.25">
      <c r="B93">
        <v>27.22</v>
      </c>
      <c r="C93" s="15"/>
      <c r="D93" s="69">
        <f t="shared" si="9"/>
        <v>0</v>
      </c>
      <c r="E93" s="238"/>
      <c r="F93" s="69">
        <f t="shared" si="10"/>
        <v>0</v>
      </c>
      <c r="G93" s="70"/>
      <c r="H93" s="71"/>
      <c r="I93" s="421">
        <f t="shared" si="11"/>
        <v>15893.440000000004</v>
      </c>
      <c r="J93" s="422">
        <f t="shared" si="12"/>
        <v>584</v>
      </c>
      <c r="K93" s="423">
        <f t="shared" si="8"/>
        <v>0</v>
      </c>
    </row>
    <row r="94" spans="2:11" x14ac:dyDescent="0.25">
      <c r="B94">
        <v>27.22</v>
      </c>
      <c r="C94" s="15"/>
      <c r="D94" s="69">
        <f t="shared" si="9"/>
        <v>0</v>
      </c>
      <c r="E94" s="238"/>
      <c r="F94" s="69">
        <f t="shared" si="10"/>
        <v>0</v>
      </c>
      <c r="G94" s="70"/>
      <c r="H94" s="71"/>
      <c r="I94" s="421">
        <f t="shared" si="11"/>
        <v>15893.440000000004</v>
      </c>
      <c r="J94" s="422">
        <f t="shared" si="12"/>
        <v>584</v>
      </c>
      <c r="K94" s="423">
        <f t="shared" si="8"/>
        <v>0</v>
      </c>
    </row>
    <row r="95" spans="2:11" x14ac:dyDescent="0.25">
      <c r="B95">
        <v>27.22</v>
      </c>
      <c r="C95" s="15"/>
      <c r="D95" s="69">
        <f t="shared" si="9"/>
        <v>0</v>
      </c>
      <c r="E95" s="238"/>
      <c r="F95" s="69">
        <f t="shared" si="10"/>
        <v>0</v>
      </c>
      <c r="G95" s="70"/>
      <c r="H95" s="71"/>
      <c r="I95" s="421">
        <f t="shared" si="11"/>
        <v>15893.440000000004</v>
      </c>
      <c r="J95" s="422">
        <f t="shared" si="12"/>
        <v>584</v>
      </c>
      <c r="K95" s="423">
        <f t="shared" si="8"/>
        <v>0</v>
      </c>
    </row>
    <row r="96" spans="2:11" x14ac:dyDescent="0.25">
      <c r="B96">
        <v>27.22</v>
      </c>
      <c r="C96" s="15"/>
      <c r="D96" s="69">
        <f t="shared" si="9"/>
        <v>0</v>
      </c>
      <c r="E96" s="238"/>
      <c r="F96" s="69">
        <f t="shared" si="10"/>
        <v>0</v>
      </c>
      <c r="G96" s="70"/>
      <c r="H96" s="71"/>
      <c r="I96" s="421">
        <f t="shared" si="11"/>
        <v>15893.440000000004</v>
      </c>
      <c r="J96" s="422">
        <f t="shared" si="12"/>
        <v>584</v>
      </c>
      <c r="K96" s="423">
        <f t="shared" si="8"/>
        <v>0</v>
      </c>
    </row>
    <row r="97" spans="2:11" x14ac:dyDescent="0.25">
      <c r="B97">
        <v>27.22</v>
      </c>
      <c r="C97" s="15"/>
      <c r="D97" s="69">
        <f t="shared" si="9"/>
        <v>0</v>
      </c>
      <c r="E97" s="238"/>
      <c r="F97" s="69">
        <f t="shared" si="10"/>
        <v>0</v>
      </c>
      <c r="G97" s="70"/>
      <c r="H97" s="71"/>
      <c r="I97" s="421">
        <f t="shared" si="11"/>
        <v>15893.440000000004</v>
      </c>
      <c r="J97" s="422">
        <f t="shared" si="12"/>
        <v>584</v>
      </c>
      <c r="K97" s="423">
        <f t="shared" si="8"/>
        <v>0</v>
      </c>
    </row>
    <row r="98" spans="2:11" x14ac:dyDescent="0.25">
      <c r="B98">
        <v>27.22</v>
      </c>
      <c r="C98" s="15"/>
      <c r="D98" s="69">
        <f t="shared" si="9"/>
        <v>0</v>
      </c>
      <c r="E98" s="238"/>
      <c r="F98" s="69">
        <f t="shared" si="10"/>
        <v>0</v>
      </c>
      <c r="G98" s="70"/>
      <c r="H98" s="71"/>
      <c r="I98" s="421">
        <f t="shared" si="11"/>
        <v>15893.440000000004</v>
      </c>
      <c r="J98" s="422">
        <f t="shared" si="12"/>
        <v>584</v>
      </c>
      <c r="K98" s="423">
        <f t="shared" si="8"/>
        <v>0</v>
      </c>
    </row>
    <row r="99" spans="2:11" x14ac:dyDescent="0.25">
      <c r="B99">
        <v>27.22</v>
      </c>
      <c r="C99" s="15"/>
      <c r="D99" s="69">
        <f t="shared" si="9"/>
        <v>0</v>
      </c>
      <c r="E99" s="238"/>
      <c r="F99" s="69">
        <f t="shared" si="10"/>
        <v>0</v>
      </c>
      <c r="G99" s="70"/>
      <c r="H99" s="71"/>
      <c r="I99" s="421">
        <f t="shared" si="11"/>
        <v>15893.440000000004</v>
      </c>
      <c r="J99" s="422">
        <f t="shared" si="12"/>
        <v>584</v>
      </c>
      <c r="K99" s="423">
        <f t="shared" si="8"/>
        <v>0</v>
      </c>
    </row>
    <row r="100" spans="2:11" x14ac:dyDescent="0.25">
      <c r="B100">
        <v>27.22</v>
      </c>
      <c r="C100" s="15"/>
      <c r="D100" s="69">
        <f t="shared" si="9"/>
        <v>0</v>
      </c>
      <c r="E100" s="238"/>
      <c r="F100" s="69">
        <f t="shared" si="10"/>
        <v>0</v>
      </c>
      <c r="G100" s="70"/>
      <c r="H100" s="71"/>
      <c r="I100" s="421">
        <f t="shared" si="11"/>
        <v>15893.440000000004</v>
      </c>
      <c r="J100" s="422">
        <f t="shared" si="12"/>
        <v>584</v>
      </c>
      <c r="K100" s="423">
        <f t="shared" si="8"/>
        <v>0</v>
      </c>
    </row>
    <row r="101" spans="2:11" x14ac:dyDescent="0.25">
      <c r="B101">
        <v>27.22</v>
      </c>
      <c r="C101" s="15"/>
      <c r="D101" s="69">
        <f t="shared" si="9"/>
        <v>0</v>
      </c>
      <c r="E101" s="238"/>
      <c r="F101" s="69">
        <f t="shared" si="10"/>
        <v>0</v>
      </c>
      <c r="G101" s="70"/>
      <c r="H101" s="71"/>
      <c r="I101" s="421">
        <f t="shared" si="11"/>
        <v>15893.440000000004</v>
      </c>
      <c r="J101" s="422">
        <f t="shared" si="12"/>
        <v>584</v>
      </c>
      <c r="K101" s="423">
        <f t="shared" si="8"/>
        <v>0</v>
      </c>
    </row>
    <row r="102" spans="2:11" x14ac:dyDescent="0.25">
      <c r="B102">
        <v>27.22</v>
      </c>
      <c r="C102" s="15"/>
      <c r="D102" s="69">
        <f t="shared" si="9"/>
        <v>0</v>
      </c>
      <c r="E102" s="238"/>
      <c r="F102" s="69">
        <f t="shared" si="10"/>
        <v>0</v>
      </c>
      <c r="G102" s="70"/>
      <c r="H102" s="71"/>
      <c r="I102" s="421">
        <f t="shared" si="11"/>
        <v>15893.440000000004</v>
      </c>
      <c r="J102" s="422">
        <f t="shared" si="12"/>
        <v>584</v>
      </c>
      <c r="K102" s="423">
        <f t="shared" si="8"/>
        <v>0</v>
      </c>
    </row>
    <row r="103" spans="2:11" x14ac:dyDescent="0.25">
      <c r="B103">
        <v>27.22</v>
      </c>
      <c r="C103" s="15"/>
      <c r="D103" s="69">
        <f t="shared" si="9"/>
        <v>0</v>
      </c>
      <c r="E103" s="238"/>
      <c r="F103" s="69">
        <f t="shared" si="10"/>
        <v>0</v>
      </c>
      <c r="G103" s="70"/>
      <c r="H103" s="71"/>
      <c r="I103" s="421">
        <f t="shared" si="11"/>
        <v>15893.440000000004</v>
      </c>
      <c r="J103" s="422">
        <f t="shared" si="12"/>
        <v>584</v>
      </c>
      <c r="K103" s="423">
        <f t="shared" si="8"/>
        <v>0</v>
      </c>
    </row>
    <row r="104" spans="2:11" x14ac:dyDescent="0.25">
      <c r="B104">
        <v>27.22</v>
      </c>
      <c r="C104" s="15"/>
      <c r="D104" s="69">
        <f t="shared" si="9"/>
        <v>0</v>
      </c>
      <c r="E104" s="238"/>
      <c r="F104" s="69">
        <f t="shared" si="10"/>
        <v>0</v>
      </c>
      <c r="G104" s="70"/>
      <c r="H104" s="71"/>
      <c r="I104" s="421">
        <f t="shared" si="11"/>
        <v>15893.440000000004</v>
      </c>
      <c r="J104" s="422">
        <f t="shared" si="12"/>
        <v>584</v>
      </c>
      <c r="K104" s="423">
        <f t="shared" si="8"/>
        <v>0</v>
      </c>
    </row>
    <row r="105" spans="2:11" x14ac:dyDescent="0.25">
      <c r="B105">
        <v>27.22</v>
      </c>
      <c r="C105" s="15"/>
      <c r="D105" s="69">
        <f t="shared" si="9"/>
        <v>0</v>
      </c>
      <c r="E105" s="238"/>
      <c r="F105" s="69">
        <f t="shared" si="10"/>
        <v>0</v>
      </c>
      <c r="G105" s="70"/>
      <c r="H105" s="71"/>
      <c r="I105" s="421">
        <f t="shared" si="11"/>
        <v>15893.440000000004</v>
      </c>
      <c r="J105" s="422">
        <f t="shared" si="12"/>
        <v>584</v>
      </c>
      <c r="K105" s="423">
        <f t="shared" si="8"/>
        <v>0</v>
      </c>
    </row>
    <row r="106" spans="2:11" x14ac:dyDescent="0.25">
      <c r="B106">
        <v>27.22</v>
      </c>
      <c r="C106" s="15"/>
      <c r="D106" s="69">
        <f t="shared" si="9"/>
        <v>0</v>
      </c>
      <c r="E106" s="238"/>
      <c r="F106" s="69">
        <f t="shared" si="10"/>
        <v>0</v>
      </c>
      <c r="G106" s="70"/>
      <c r="H106" s="71"/>
      <c r="I106" s="421">
        <f t="shared" si="11"/>
        <v>15893.440000000004</v>
      </c>
      <c r="J106" s="422">
        <f t="shared" si="12"/>
        <v>584</v>
      </c>
      <c r="K106" s="423">
        <f t="shared" si="8"/>
        <v>0</v>
      </c>
    </row>
    <row r="107" spans="2:11" x14ac:dyDescent="0.25">
      <c r="B107">
        <v>27.22</v>
      </c>
      <c r="C107" s="15"/>
      <c r="D107" s="69">
        <f t="shared" si="9"/>
        <v>0</v>
      </c>
      <c r="E107" s="238"/>
      <c r="F107" s="69">
        <f t="shared" si="10"/>
        <v>0</v>
      </c>
      <c r="G107" s="70"/>
      <c r="H107" s="71"/>
      <c r="I107" s="421">
        <f t="shared" si="11"/>
        <v>15893.440000000004</v>
      </c>
      <c r="J107" s="422">
        <f t="shared" si="12"/>
        <v>584</v>
      </c>
      <c r="K107" s="423">
        <f t="shared" si="8"/>
        <v>0</v>
      </c>
    </row>
    <row r="108" spans="2:11" x14ac:dyDescent="0.25">
      <c r="B108">
        <v>27.22</v>
      </c>
      <c r="C108" s="15"/>
      <c r="D108" s="69">
        <f t="shared" si="9"/>
        <v>0</v>
      </c>
      <c r="E108" s="238"/>
      <c r="F108" s="69">
        <f t="shared" si="10"/>
        <v>0</v>
      </c>
      <c r="G108" s="70"/>
      <c r="H108" s="71"/>
      <c r="I108" s="421">
        <f t="shared" si="11"/>
        <v>15893.440000000004</v>
      </c>
      <c r="J108" s="422">
        <f t="shared" si="12"/>
        <v>584</v>
      </c>
      <c r="K108" s="423">
        <f t="shared" si="8"/>
        <v>0</v>
      </c>
    </row>
    <row r="109" spans="2:11" x14ac:dyDescent="0.25">
      <c r="B109">
        <v>27.22</v>
      </c>
      <c r="C109" s="15"/>
      <c r="D109" s="69">
        <f t="shared" si="9"/>
        <v>0</v>
      </c>
      <c r="E109" s="238"/>
      <c r="F109" s="69">
        <f t="shared" si="10"/>
        <v>0</v>
      </c>
      <c r="G109" s="70"/>
      <c r="H109" s="71"/>
      <c r="I109" s="421">
        <f t="shared" si="11"/>
        <v>15893.440000000004</v>
      </c>
      <c r="J109" s="422">
        <f t="shared" si="12"/>
        <v>584</v>
      </c>
      <c r="K109" s="423">
        <f t="shared" si="8"/>
        <v>0</v>
      </c>
    </row>
    <row r="110" spans="2:11" x14ac:dyDescent="0.25">
      <c r="B110">
        <v>27.22</v>
      </c>
      <c r="C110" s="15"/>
      <c r="D110" s="69">
        <f t="shared" si="9"/>
        <v>0</v>
      </c>
      <c r="E110" s="238"/>
      <c r="F110" s="69">
        <f t="shared" si="10"/>
        <v>0</v>
      </c>
      <c r="G110" s="70"/>
      <c r="H110" s="71"/>
      <c r="I110" s="421">
        <f t="shared" si="11"/>
        <v>15893.440000000004</v>
      </c>
      <c r="J110" s="422">
        <f t="shared" si="12"/>
        <v>584</v>
      </c>
      <c r="K110" s="423">
        <f t="shared" si="8"/>
        <v>0</v>
      </c>
    </row>
    <row r="111" spans="2:11" x14ac:dyDescent="0.25">
      <c r="B111">
        <v>27.22</v>
      </c>
      <c r="C111" s="15"/>
      <c r="D111" s="69">
        <f t="shared" si="9"/>
        <v>0</v>
      </c>
      <c r="E111" s="238"/>
      <c r="F111" s="69">
        <f t="shared" si="10"/>
        <v>0</v>
      </c>
      <c r="G111" s="70"/>
      <c r="H111" s="71"/>
      <c r="I111" s="421">
        <f t="shared" si="11"/>
        <v>15893.440000000004</v>
      </c>
      <c r="J111" s="422">
        <f t="shared" si="12"/>
        <v>584</v>
      </c>
      <c r="K111" s="423">
        <f t="shared" si="8"/>
        <v>0</v>
      </c>
    </row>
    <row r="112" spans="2:11" x14ac:dyDescent="0.25">
      <c r="B112">
        <v>27.22</v>
      </c>
      <c r="C112" s="15"/>
      <c r="D112" s="69">
        <f t="shared" si="9"/>
        <v>0</v>
      </c>
      <c r="E112" s="238"/>
      <c r="F112" s="69">
        <f t="shared" si="10"/>
        <v>0</v>
      </c>
      <c r="G112" s="70"/>
      <c r="H112" s="71"/>
      <c r="I112" s="421">
        <f t="shared" si="11"/>
        <v>15893.440000000004</v>
      </c>
      <c r="J112" s="422">
        <f t="shared" si="12"/>
        <v>584</v>
      </c>
      <c r="K112" s="423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9">
        <f t="shared" si="9"/>
        <v>0</v>
      </c>
      <c r="E113" s="238"/>
      <c r="F113" s="69">
        <f t="shared" si="10"/>
        <v>0</v>
      </c>
      <c r="G113" s="70"/>
      <c r="H113" s="71"/>
      <c r="I113" s="421">
        <f t="shared" si="11"/>
        <v>15893.440000000004</v>
      </c>
      <c r="J113" s="422">
        <f t="shared" si="12"/>
        <v>584</v>
      </c>
      <c r="K113" s="424">
        <f t="shared" si="8"/>
        <v>0</v>
      </c>
    </row>
    <row r="114" spans="1:11" ht="16.5" thickTop="1" thickBot="1" x14ac:dyDescent="0.3">
      <c r="B114">
        <v>27.22</v>
      </c>
      <c r="C114" s="36"/>
      <c r="D114" s="69">
        <f t="shared" si="9"/>
        <v>0</v>
      </c>
      <c r="E114" s="154"/>
      <c r="F114" s="147">
        <f t="shared" si="10"/>
        <v>0</v>
      </c>
      <c r="G114" s="136"/>
      <c r="H114" s="621"/>
      <c r="I114" s="24"/>
      <c r="J114" s="24"/>
      <c r="K114" s="193">
        <f t="shared" si="8"/>
        <v>0</v>
      </c>
    </row>
    <row r="115" spans="1:11" x14ac:dyDescent="0.25">
      <c r="C115" s="53">
        <f>SUM(C9:C114)</f>
        <v>108</v>
      </c>
      <c r="D115" s="6">
        <f>SUM(D9:D114)</f>
        <v>2939.7599999999993</v>
      </c>
      <c r="F115" s="6">
        <f>SUM(F9:F114)</f>
        <v>2939.7599999999993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584</v>
      </c>
    </row>
    <row r="119" spans="1:11" ht="15.75" thickBot="1" x14ac:dyDescent="0.3"/>
    <row r="120" spans="1:11" ht="15.75" thickBot="1" x14ac:dyDescent="0.3">
      <c r="C120" s="1157" t="s">
        <v>11</v>
      </c>
      <c r="D120" s="1158"/>
      <c r="E120" s="57">
        <f>E4+E5+E6-F115</f>
        <v>15893.440000000002</v>
      </c>
      <c r="G120" s="47"/>
      <c r="H120" s="91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13" sqref="D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55" t="s">
        <v>354</v>
      </c>
      <c r="B1" s="1155"/>
      <c r="C1" s="1155"/>
      <c r="D1" s="1155"/>
      <c r="E1" s="1155"/>
      <c r="F1" s="1155"/>
      <c r="G1" s="11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758"/>
      <c r="D4" s="759"/>
      <c r="E4" s="782"/>
      <c r="F4" s="751"/>
      <c r="G4" s="73"/>
    </row>
    <row r="5" spans="1:9" ht="15.75" customHeight="1" x14ac:dyDescent="0.25">
      <c r="A5" s="1169" t="s">
        <v>323</v>
      </c>
      <c r="B5" s="342" t="s">
        <v>64</v>
      </c>
      <c r="C5" s="637"/>
      <c r="D5" s="638">
        <v>44989</v>
      </c>
      <c r="E5" s="625">
        <v>5161.33</v>
      </c>
      <c r="F5" s="636">
        <v>250</v>
      </c>
      <c r="G5" s="47">
        <f>F68</f>
        <v>96.02</v>
      </c>
      <c r="H5" s="7">
        <f>E5-G5+E4+E6+E7</f>
        <v>5065.3099999999995</v>
      </c>
    </row>
    <row r="6" spans="1:9" ht="15" customHeight="1" x14ac:dyDescent="0.25">
      <c r="A6" s="1169"/>
      <c r="B6" s="1024" t="s">
        <v>65</v>
      </c>
      <c r="C6" s="761"/>
      <c r="D6" s="761"/>
      <c r="E6" s="761"/>
      <c r="F6" s="760"/>
    </row>
    <row r="7" spans="1:9" ht="15.75" thickBot="1" x14ac:dyDescent="0.3">
      <c r="B7" s="73"/>
      <c r="C7" s="762"/>
      <c r="D7" s="762"/>
      <c r="E7" s="762"/>
      <c r="F7" s="760"/>
    </row>
    <row r="8" spans="1:9" ht="16.5" thickTop="1" thickBot="1" x14ac:dyDescent="0.3">
      <c r="B8" s="64" t="s">
        <v>7</v>
      </c>
      <c r="C8" s="711" t="s">
        <v>8</v>
      </c>
      <c r="D8" s="712" t="s">
        <v>3</v>
      </c>
      <c r="E8" s="71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28">
        <f>F4+F5+F6+F7-C9</f>
        <v>245</v>
      </c>
      <c r="C9" s="636">
        <v>5</v>
      </c>
      <c r="D9" s="625">
        <v>96.02</v>
      </c>
      <c r="E9" s="729">
        <v>44989</v>
      </c>
      <c r="F9" s="625">
        <f t="shared" ref="F9:F52" si="0">D9</f>
        <v>96.02</v>
      </c>
      <c r="G9" s="623" t="s">
        <v>343</v>
      </c>
      <c r="H9" s="624">
        <v>131</v>
      </c>
      <c r="I9" s="710">
        <f>E6+E5+E4-F9+E7</f>
        <v>5065.3099999999995</v>
      </c>
    </row>
    <row r="10" spans="1:9" x14ac:dyDescent="0.25">
      <c r="A10" s="77"/>
      <c r="B10" s="757">
        <f t="shared" ref="B10:B52" si="1">B9-C10</f>
        <v>245</v>
      </c>
      <c r="C10" s="829"/>
      <c r="D10" s="625"/>
      <c r="E10" s="729"/>
      <c r="F10" s="625">
        <f t="shared" si="0"/>
        <v>0</v>
      </c>
      <c r="G10" s="623"/>
      <c r="H10" s="624"/>
      <c r="I10" s="730">
        <f t="shared" ref="I10:I52" si="2">I9-F10</f>
        <v>5065.3099999999995</v>
      </c>
    </row>
    <row r="11" spans="1:9" x14ac:dyDescent="0.25">
      <c r="A11" s="12"/>
      <c r="B11" s="757">
        <f t="shared" si="1"/>
        <v>245</v>
      </c>
      <c r="C11" s="829"/>
      <c r="D11" s="625"/>
      <c r="E11" s="729"/>
      <c r="F11" s="625">
        <f t="shared" si="0"/>
        <v>0</v>
      </c>
      <c r="G11" s="623"/>
      <c r="H11" s="624"/>
      <c r="I11" s="730">
        <f t="shared" si="2"/>
        <v>5065.3099999999995</v>
      </c>
    </row>
    <row r="12" spans="1:9" x14ac:dyDescent="0.25">
      <c r="A12" s="55" t="s">
        <v>33</v>
      </c>
      <c r="B12" s="757">
        <f t="shared" si="1"/>
        <v>245</v>
      </c>
      <c r="C12" s="829"/>
      <c r="D12" s="625"/>
      <c r="E12" s="729"/>
      <c r="F12" s="625">
        <f t="shared" si="0"/>
        <v>0</v>
      </c>
      <c r="G12" s="623"/>
      <c r="H12" s="624"/>
      <c r="I12" s="730">
        <f t="shared" si="2"/>
        <v>5065.3099999999995</v>
      </c>
    </row>
    <row r="13" spans="1:9" x14ac:dyDescent="0.25">
      <c r="A13" s="77"/>
      <c r="B13" s="757">
        <f t="shared" si="1"/>
        <v>245</v>
      </c>
      <c r="C13" s="829"/>
      <c r="D13" s="625"/>
      <c r="E13" s="729"/>
      <c r="F13" s="625">
        <f t="shared" si="0"/>
        <v>0</v>
      </c>
      <c r="G13" s="623"/>
      <c r="H13" s="624"/>
      <c r="I13" s="730">
        <f t="shared" si="2"/>
        <v>5065.3099999999995</v>
      </c>
    </row>
    <row r="14" spans="1:9" x14ac:dyDescent="0.25">
      <c r="A14" s="12"/>
      <c r="B14" s="757">
        <f t="shared" si="1"/>
        <v>245</v>
      </c>
      <c r="C14" s="829"/>
      <c r="D14" s="625"/>
      <c r="E14" s="729"/>
      <c r="F14" s="625">
        <f t="shared" si="0"/>
        <v>0</v>
      </c>
      <c r="G14" s="623"/>
      <c r="H14" s="624"/>
      <c r="I14" s="730">
        <f t="shared" si="2"/>
        <v>5065.3099999999995</v>
      </c>
    </row>
    <row r="15" spans="1:9" x14ac:dyDescent="0.25">
      <c r="B15" s="757">
        <f t="shared" si="1"/>
        <v>245</v>
      </c>
      <c r="C15" s="829"/>
      <c r="D15" s="625"/>
      <c r="E15" s="729"/>
      <c r="F15" s="625">
        <f t="shared" si="0"/>
        <v>0</v>
      </c>
      <c r="G15" s="623"/>
      <c r="H15" s="624"/>
      <c r="I15" s="730">
        <f t="shared" si="2"/>
        <v>5065.3099999999995</v>
      </c>
    </row>
    <row r="16" spans="1:9" x14ac:dyDescent="0.25">
      <c r="B16" s="757">
        <f t="shared" si="1"/>
        <v>245</v>
      </c>
      <c r="C16" s="829"/>
      <c r="D16" s="625"/>
      <c r="E16" s="729"/>
      <c r="F16" s="625">
        <f t="shared" si="0"/>
        <v>0</v>
      </c>
      <c r="G16" s="623"/>
      <c r="H16" s="624"/>
      <c r="I16" s="730">
        <f t="shared" si="2"/>
        <v>5065.3099999999995</v>
      </c>
    </row>
    <row r="17" spans="2:9" x14ac:dyDescent="0.25">
      <c r="B17" s="757">
        <f t="shared" si="1"/>
        <v>245</v>
      </c>
      <c r="C17" s="829"/>
      <c r="D17" s="625"/>
      <c r="E17" s="729"/>
      <c r="F17" s="625">
        <f t="shared" si="0"/>
        <v>0</v>
      </c>
      <c r="G17" s="623"/>
      <c r="H17" s="624"/>
      <c r="I17" s="730">
        <f t="shared" si="2"/>
        <v>5065.3099999999995</v>
      </c>
    </row>
    <row r="18" spans="2:9" x14ac:dyDescent="0.25">
      <c r="B18" s="757">
        <f t="shared" si="1"/>
        <v>245</v>
      </c>
      <c r="C18" s="829"/>
      <c r="D18" s="625"/>
      <c r="E18" s="729"/>
      <c r="F18" s="625">
        <f t="shared" si="0"/>
        <v>0</v>
      </c>
      <c r="G18" s="623"/>
      <c r="H18" s="624"/>
      <c r="I18" s="730">
        <f t="shared" si="2"/>
        <v>5065.3099999999995</v>
      </c>
    </row>
    <row r="19" spans="2:9" x14ac:dyDescent="0.25">
      <c r="B19" s="757">
        <f t="shared" si="1"/>
        <v>245</v>
      </c>
      <c r="C19" s="829"/>
      <c r="D19" s="625"/>
      <c r="E19" s="729"/>
      <c r="F19" s="625">
        <f t="shared" si="0"/>
        <v>0</v>
      </c>
      <c r="G19" s="623"/>
      <c r="H19" s="624"/>
      <c r="I19" s="730">
        <f t="shared" si="2"/>
        <v>5065.3099999999995</v>
      </c>
    </row>
    <row r="20" spans="2:9" x14ac:dyDescent="0.25">
      <c r="B20" s="757">
        <f t="shared" si="1"/>
        <v>245</v>
      </c>
      <c r="C20" s="829"/>
      <c r="D20" s="625"/>
      <c r="E20" s="729"/>
      <c r="F20" s="625">
        <f t="shared" si="0"/>
        <v>0</v>
      </c>
      <c r="G20" s="623"/>
      <c r="H20" s="624"/>
      <c r="I20" s="730">
        <f t="shared" si="2"/>
        <v>5065.3099999999995</v>
      </c>
    </row>
    <row r="21" spans="2:9" x14ac:dyDescent="0.25">
      <c r="B21" s="757">
        <f t="shared" si="1"/>
        <v>245</v>
      </c>
      <c r="C21" s="829"/>
      <c r="D21" s="625"/>
      <c r="E21" s="729"/>
      <c r="F21" s="625">
        <f t="shared" si="0"/>
        <v>0</v>
      </c>
      <c r="G21" s="623"/>
      <c r="H21" s="624"/>
      <c r="I21" s="730">
        <f t="shared" si="2"/>
        <v>5065.3099999999995</v>
      </c>
    </row>
    <row r="22" spans="2:9" x14ac:dyDescent="0.25">
      <c r="B22" s="757">
        <f t="shared" si="1"/>
        <v>245</v>
      </c>
      <c r="C22" s="829"/>
      <c r="D22" s="625"/>
      <c r="E22" s="729"/>
      <c r="F22" s="625">
        <f t="shared" si="0"/>
        <v>0</v>
      </c>
      <c r="G22" s="623"/>
      <c r="H22" s="624"/>
      <c r="I22" s="730">
        <f t="shared" si="2"/>
        <v>5065.3099999999995</v>
      </c>
    </row>
    <row r="23" spans="2:9" x14ac:dyDescent="0.25">
      <c r="B23" s="757">
        <f t="shared" si="1"/>
        <v>245</v>
      </c>
      <c r="C23" s="829"/>
      <c r="D23" s="625"/>
      <c r="E23" s="729"/>
      <c r="F23" s="625">
        <f t="shared" si="0"/>
        <v>0</v>
      </c>
      <c r="G23" s="623"/>
      <c r="H23" s="624"/>
      <c r="I23" s="730">
        <f t="shared" si="2"/>
        <v>5065.3099999999995</v>
      </c>
    </row>
    <row r="24" spans="2:9" x14ac:dyDescent="0.25">
      <c r="B24" s="757">
        <f t="shared" si="1"/>
        <v>245</v>
      </c>
      <c r="C24" s="829"/>
      <c r="D24" s="625"/>
      <c r="E24" s="729"/>
      <c r="F24" s="625">
        <f t="shared" si="0"/>
        <v>0</v>
      </c>
      <c r="G24" s="623"/>
      <c r="H24" s="624"/>
      <c r="I24" s="730">
        <f t="shared" si="2"/>
        <v>5065.3099999999995</v>
      </c>
    </row>
    <row r="25" spans="2:9" x14ac:dyDescent="0.25">
      <c r="B25" s="757">
        <f t="shared" si="1"/>
        <v>245</v>
      </c>
      <c r="C25" s="829"/>
      <c r="D25" s="625"/>
      <c r="E25" s="729"/>
      <c r="F25" s="625">
        <f t="shared" si="0"/>
        <v>0</v>
      </c>
      <c r="G25" s="623"/>
      <c r="H25" s="624"/>
      <c r="I25" s="730">
        <f t="shared" si="2"/>
        <v>5065.3099999999995</v>
      </c>
    </row>
    <row r="26" spans="2:9" x14ac:dyDescent="0.25">
      <c r="B26" s="757">
        <f t="shared" si="1"/>
        <v>245</v>
      </c>
      <c r="C26" s="829"/>
      <c r="D26" s="625"/>
      <c r="E26" s="729"/>
      <c r="F26" s="625">
        <f t="shared" si="0"/>
        <v>0</v>
      </c>
      <c r="G26" s="623"/>
      <c r="H26" s="624"/>
      <c r="I26" s="730">
        <f t="shared" si="2"/>
        <v>5065.3099999999995</v>
      </c>
    </row>
    <row r="27" spans="2:9" x14ac:dyDescent="0.25">
      <c r="B27" s="757">
        <f t="shared" si="1"/>
        <v>245</v>
      </c>
      <c r="C27" s="829"/>
      <c r="D27" s="625"/>
      <c r="E27" s="729"/>
      <c r="F27" s="625">
        <f t="shared" si="0"/>
        <v>0</v>
      </c>
      <c r="G27" s="623"/>
      <c r="H27" s="624"/>
      <c r="I27" s="730">
        <f t="shared" si="2"/>
        <v>5065.3099999999995</v>
      </c>
    </row>
    <row r="28" spans="2:9" x14ac:dyDescent="0.25">
      <c r="B28" s="757">
        <f t="shared" si="1"/>
        <v>245</v>
      </c>
      <c r="C28" s="829"/>
      <c r="D28" s="625"/>
      <c r="E28" s="729"/>
      <c r="F28" s="625">
        <f t="shared" si="0"/>
        <v>0</v>
      </c>
      <c r="G28" s="623"/>
      <c r="H28" s="624"/>
      <c r="I28" s="730">
        <f t="shared" si="2"/>
        <v>5065.3099999999995</v>
      </c>
    </row>
    <row r="29" spans="2:9" x14ac:dyDescent="0.25">
      <c r="B29" s="757">
        <f t="shared" si="1"/>
        <v>245</v>
      </c>
      <c r="C29" s="829"/>
      <c r="D29" s="625"/>
      <c r="E29" s="729"/>
      <c r="F29" s="625">
        <f t="shared" si="0"/>
        <v>0</v>
      </c>
      <c r="G29" s="623"/>
      <c r="H29" s="624"/>
      <c r="I29" s="730">
        <f t="shared" si="2"/>
        <v>5065.3099999999995</v>
      </c>
    </row>
    <row r="30" spans="2:9" x14ac:dyDescent="0.25">
      <c r="B30" s="757">
        <f t="shared" si="1"/>
        <v>245</v>
      </c>
      <c r="C30" s="829"/>
      <c r="D30" s="625"/>
      <c r="E30" s="729"/>
      <c r="F30" s="625">
        <f t="shared" si="0"/>
        <v>0</v>
      </c>
      <c r="G30" s="623"/>
      <c r="H30" s="624"/>
      <c r="I30" s="730">
        <f t="shared" si="2"/>
        <v>5065.3099999999995</v>
      </c>
    </row>
    <row r="31" spans="2:9" x14ac:dyDescent="0.25">
      <c r="B31" s="757">
        <f t="shared" si="1"/>
        <v>245</v>
      </c>
      <c r="C31" s="636"/>
      <c r="D31" s="625"/>
      <c r="E31" s="729"/>
      <c r="F31" s="625">
        <f t="shared" si="0"/>
        <v>0</v>
      </c>
      <c r="G31" s="623"/>
      <c r="H31" s="624"/>
      <c r="I31" s="730">
        <f t="shared" si="2"/>
        <v>5065.3099999999995</v>
      </c>
    </row>
    <row r="32" spans="2:9" x14ac:dyDescent="0.25">
      <c r="B32" s="757">
        <f t="shared" si="1"/>
        <v>245</v>
      </c>
      <c r="C32" s="636"/>
      <c r="D32" s="625"/>
      <c r="E32" s="729"/>
      <c r="F32" s="625">
        <f t="shared" si="0"/>
        <v>0</v>
      </c>
      <c r="G32" s="623"/>
      <c r="H32" s="624"/>
      <c r="I32" s="730">
        <f t="shared" si="2"/>
        <v>5065.3099999999995</v>
      </c>
    </row>
    <row r="33" spans="2:9" x14ac:dyDescent="0.25">
      <c r="B33" s="757">
        <f t="shared" si="1"/>
        <v>245</v>
      </c>
      <c r="C33" s="636"/>
      <c r="D33" s="625"/>
      <c r="E33" s="729"/>
      <c r="F33" s="625">
        <f t="shared" si="0"/>
        <v>0</v>
      </c>
      <c r="G33" s="623"/>
      <c r="H33" s="624"/>
      <c r="I33" s="730">
        <f t="shared" si="2"/>
        <v>5065.3099999999995</v>
      </c>
    </row>
    <row r="34" spans="2:9" x14ac:dyDescent="0.25">
      <c r="B34" s="757">
        <f t="shared" si="1"/>
        <v>245</v>
      </c>
      <c r="C34" s="636"/>
      <c r="D34" s="625"/>
      <c r="E34" s="729"/>
      <c r="F34" s="625">
        <f t="shared" si="0"/>
        <v>0</v>
      </c>
      <c r="G34" s="623"/>
      <c r="H34" s="624"/>
      <c r="I34" s="730">
        <f t="shared" si="2"/>
        <v>5065.3099999999995</v>
      </c>
    </row>
    <row r="35" spans="2:9" x14ac:dyDescent="0.25">
      <c r="B35" s="757">
        <f t="shared" si="1"/>
        <v>245</v>
      </c>
      <c r="C35" s="636"/>
      <c r="D35" s="625"/>
      <c r="E35" s="729"/>
      <c r="F35" s="625">
        <f t="shared" si="0"/>
        <v>0</v>
      </c>
      <c r="G35" s="623"/>
      <c r="H35" s="624"/>
      <c r="I35" s="730">
        <f t="shared" si="2"/>
        <v>5065.3099999999995</v>
      </c>
    </row>
    <row r="36" spans="2:9" x14ac:dyDescent="0.25">
      <c r="B36" s="757">
        <f t="shared" si="1"/>
        <v>245</v>
      </c>
      <c r="C36" s="636"/>
      <c r="D36" s="625"/>
      <c r="E36" s="729"/>
      <c r="F36" s="625">
        <f t="shared" si="0"/>
        <v>0</v>
      </c>
      <c r="G36" s="623"/>
      <c r="H36" s="624"/>
      <c r="I36" s="730">
        <f t="shared" si="2"/>
        <v>5065.3099999999995</v>
      </c>
    </row>
    <row r="37" spans="2:9" x14ac:dyDescent="0.25">
      <c r="B37" s="757">
        <f t="shared" si="1"/>
        <v>245</v>
      </c>
      <c r="C37" s="636"/>
      <c r="D37" s="625"/>
      <c r="E37" s="729"/>
      <c r="F37" s="625">
        <f t="shared" si="0"/>
        <v>0</v>
      </c>
      <c r="G37" s="623"/>
      <c r="H37" s="624"/>
      <c r="I37" s="730">
        <f t="shared" si="2"/>
        <v>5065.3099999999995</v>
      </c>
    </row>
    <row r="38" spans="2:9" x14ac:dyDescent="0.25">
      <c r="B38" s="757">
        <f t="shared" si="1"/>
        <v>245</v>
      </c>
      <c r="C38" s="702"/>
      <c r="D38" s="625"/>
      <c r="E38" s="729"/>
      <c r="F38" s="625">
        <f t="shared" si="0"/>
        <v>0</v>
      </c>
      <c r="G38" s="623"/>
      <c r="H38" s="624"/>
      <c r="I38" s="730">
        <f t="shared" si="2"/>
        <v>5065.3099999999995</v>
      </c>
    </row>
    <row r="39" spans="2:9" x14ac:dyDescent="0.25">
      <c r="B39" s="757">
        <f t="shared" si="1"/>
        <v>245</v>
      </c>
      <c r="C39" s="702"/>
      <c r="D39" s="625"/>
      <c r="E39" s="729"/>
      <c r="F39" s="625">
        <f t="shared" si="0"/>
        <v>0</v>
      </c>
      <c r="G39" s="623"/>
      <c r="H39" s="624"/>
      <c r="I39" s="730">
        <f t="shared" si="2"/>
        <v>5065.3099999999995</v>
      </c>
    </row>
    <row r="40" spans="2:9" x14ac:dyDescent="0.25">
      <c r="B40" s="757">
        <f t="shared" si="1"/>
        <v>245</v>
      </c>
      <c r="C40" s="702"/>
      <c r="D40" s="625"/>
      <c r="E40" s="729"/>
      <c r="F40" s="625">
        <f t="shared" si="0"/>
        <v>0</v>
      </c>
      <c r="G40" s="623"/>
      <c r="H40" s="624"/>
      <c r="I40" s="730">
        <f t="shared" si="2"/>
        <v>5065.3099999999995</v>
      </c>
    </row>
    <row r="41" spans="2:9" x14ac:dyDescent="0.25">
      <c r="B41" s="177">
        <f t="shared" si="1"/>
        <v>245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5065.3099999999995</v>
      </c>
    </row>
    <row r="42" spans="2:9" x14ac:dyDescent="0.25">
      <c r="B42" s="177">
        <f t="shared" si="1"/>
        <v>245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5065.3099999999995</v>
      </c>
    </row>
    <row r="43" spans="2:9" x14ac:dyDescent="0.25">
      <c r="B43" s="177">
        <f t="shared" si="1"/>
        <v>245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5065.3099999999995</v>
      </c>
    </row>
    <row r="44" spans="2:9" x14ac:dyDescent="0.25">
      <c r="B44" s="177">
        <f t="shared" si="1"/>
        <v>245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5065.3099999999995</v>
      </c>
    </row>
    <row r="45" spans="2:9" x14ac:dyDescent="0.25">
      <c r="B45" s="177">
        <f t="shared" si="1"/>
        <v>245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5065.3099999999995</v>
      </c>
    </row>
    <row r="46" spans="2:9" x14ac:dyDescent="0.25">
      <c r="B46" s="177">
        <f t="shared" si="1"/>
        <v>245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5065.3099999999995</v>
      </c>
    </row>
    <row r="47" spans="2:9" x14ac:dyDescent="0.25">
      <c r="B47" s="177">
        <f t="shared" si="1"/>
        <v>245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5065.3099999999995</v>
      </c>
    </row>
    <row r="48" spans="2:9" x14ac:dyDescent="0.25">
      <c r="B48" s="177">
        <f t="shared" si="1"/>
        <v>245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5065.3099999999995</v>
      </c>
    </row>
    <row r="49" spans="2:9" x14ac:dyDescent="0.25">
      <c r="B49" s="177">
        <f t="shared" si="1"/>
        <v>245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5065.3099999999995</v>
      </c>
    </row>
    <row r="50" spans="2:9" x14ac:dyDescent="0.25">
      <c r="B50" s="177">
        <f t="shared" si="1"/>
        <v>245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5065.3099999999995</v>
      </c>
    </row>
    <row r="51" spans="2:9" x14ac:dyDescent="0.25">
      <c r="B51" s="177">
        <f t="shared" si="1"/>
        <v>245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5065.3099999999995</v>
      </c>
    </row>
    <row r="52" spans="2:9" x14ac:dyDescent="0.25">
      <c r="B52" s="177">
        <f t="shared" si="1"/>
        <v>245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5065.3099999999995</v>
      </c>
    </row>
    <row r="53" spans="2:9" x14ac:dyDescent="0.25">
      <c r="B53" s="177"/>
      <c r="C53" s="15"/>
      <c r="D53" s="69"/>
      <c r="E53" s="238"/>
      <c r="F53" s="69"/>
      <c r="G53" s="70"/>
      <c r="H53" s="71"/>
      <c r="I53" s="78"/>
    </row>
    <row r="54" spans="2:9" x14ac:dyDescent="0.25">
      <c r="B54" s="177"/>
      <c r="C54" s="15"/>
      <c r="D54" s="69"/>
      <c r="E54" s="238"/>
      <c r="F54" s="69"/>
      <c r="G54" s="70"/>
      <c r="H54" s="71"/>
      <c r="I54" s="78"/>
    </row>
    <row r="55" spans="2:9" x14ac:dyDescent="0.25">
      <c r="B55" s="177"/>
      <c r="C55" s="15"/>
      <c r="D55" s="69"/>
      <c r="E55" s="238"/>
      <c r="F55" s="69"/>
      <c r="G55" s="70"/>
      <c r="H55" s="71"/>
      <c r="I55" s="78"/>
    </row>
    <row r="56" spans="2:9" x14ac:dyDescent="0.25">
      <c r="B56" s="177"/>
      <c r="C56" s="15"/>
      <c r="D56" s="69"/>
      <c r="E56" s="238"/>
      <c r="F56" s="69"/>
      <c r="G56" s="70"/>
      <c r="H56" s="71"/>
      <c r="I56" s="78"/>
    </row>
    <row r="57" spans="2:9" x14ac:dyDescent="0.25">
      <c r="B57" s="177"/>
      <c r="C57" s="15"/>
      <c r="D57" s="69"/>
      <c r="E57" s="238"/>
      <c r="F57" s="69"/>
      <c r="G57" s="70"/>
      <c r="H57" s="71"/>
      <c r="I57" s="78"/>
    </row>
    <row r="58" spans="2:9" x14ac:dyDescent="0.25">
      <c r="B58" s="177"/>
      <c r="C58" s="15"/>
      <c r="D58" s="69"/>
      <c r="E58" s="238"/>
      <c r="F58" s="69"/>
      <c r="G58" s="70"/>
      <c r="H58" s="71"/>
      <c r="I58" s="78"/>
    </row>
    <row r="59" spans="2:9" x14ac:dyDescent="0.25">
      <c r="B59" s="177"/>
      <c r="C59" s="15"/>
      <c r="D59" s="69"/>
      <c r="E59" s="238"/>
      <c r="F59" s="69"/>
      <c r="G59" s="70"/>
      <c r="H59" s="71"/>
      <c r="I59" s="78"/>
    </row>
    <row r="60" spans="2:9" x14ac:dyDescent="0.25">
      <c r="B60" s="177"/>
      <c r="C60" s="15"/>
      <c r="D60" s="69"/>
      <c r="E60" s="238"/>
      <c r="F60" s="69"/>
      <c r="G60" s="70"/>
      <c r="H60" s="71"/>
      <c r="I60" s="78"/>
    </row>
    <row r="61" spans="2:9" x14ac:dyDescent="0.25">
      <c r="B61" s="177"/>
      <c r="C61" s="15"/>
      <c r="D61" s="69"/>
      <c r="E61" s="238"/>
      <c r="F61" s="69"/>
      <c r="G61" s="70"/>
      <c r="H61" s="71"/>
      <c r="I61" s="78"/>
    </row>
    <row r="62" spans="2:9" x14ac:dyDescent="0.25">
      <c r="B62" s="177"/>
      <c r="C62" s="15"/>
      <c r="D62" s="69"/>
      <c r="E62" s="238"/>
      <c r="F62" s="69"/>
      <c r="G62" s="70"/>
      <c r="H62" s="71"/>
      <c r="I62" s="78"/>
    </row>
    <row r="63" spans="2:9" x14ac:dyDescent="0.25">
      <c r="B63" s="177"/>
      <c r="C63" s="15"/>
      <c r="D63" s="69"/>
      <c r="E63" s="238"/>
      <c r="F63" s="69"/>
      <c r="G63" s="70"/>
      <c r="H63" s="71"/>
      <c r="I63" s="78"/>
    </row>
    <row r="64" spans="2:9" x14ac:dyDescent="0.25">
      <c r="B64" s="177"/>
      <c r="C64" s="15"/>
      <c r="D64" s="69"/>
      <c r="E64" s="238"/>
      <c r="F64" s="69"/>
      <c r="G64" s="70"/>
      <c r="H64" s="71"/>
      <c r="I64" s="78"/>
    </row>
    <row r="65" spans="2:9" x14ac:dyDescent="0.25">
      <c r="B65" s="177"/>
      <c r="C65" s="15"/>
      <c r="D65" s="69"/>
      <c r="E65" s="238"/>
      <c r="F65" s="69"/>
      <c r="G65" s="70"/>
      <c r="H65" s="71"/>
      <c r="I65" s="78"/>
    </row>
    <row r="66" spans="2:9" x14ac:dyDescent="0.25">
      <c r="B66" s="177"/>
      <c r="C66" s="15"/>
      <c r="D66" s="69"/>
      <c r="E66" s="238"/>
      <c r="F66" s="69"/>
      <c r="G66" s="70"/>
      <c r="H66" s="71"/>
      <c r="I66" s="78"/>
    </row>
    <row r="67" spans="2:9" ht="15.75" thickBot="1" x14ac:dyDescent="0.3">
      <c r="B67" s="3"/>
      <c r="C67" s="36"/>
      <c r="D67" s="147"/>
      <c r="E67" s="244"/>
      <c r="F67" s="147">
        <f t="shared" ref="F67" si="3">D67</f>
        <v>0</v>
      </c>
      <c r="G67" s="201"/>
      <c r="H67" s="75"/>
      <c r="I67" s="78">
        <f>I52-F67</f>
        <v>5065.3099999999995</v>
      </c>
    </row>
    <row r="68" spans="2:9" x14ac:dyDescent="0.25">
      <c r="C68" s="53">
        <f>SUM(C9:C67)</f>
        <v>5</v>
      </c>
      <c r="D68" s="121">
        <f>SUM(D9:D67)</f>
        <v>96.02</v>
      </c>
      <c r="E68" s="162"/>
      <c r="F68" s="121">
        <f>SUM(F9:F67)</f>
        <v>96.02</v>
      </c>
      <c r="G68" s="156"/>
      <c r="H68" s="156"/>
    </row>
    <row r="69" spans="2:9" x14ac:dyDescent="0.25">
      <c r="C69" s="108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245</v>
      </c>
    </row>
    <row r="72" spans="2:9" ht="15.75" thickBot="1" x14ac:dyDescent="0.3">
      <c r="B72" s="122"/>
    </row>
    <row r="73" spans="2:9" ht="15.75" thickBot="1" x14ac:dyDescent="0.3">
      <c r="B73" s="91"/>
      <c r="C73" s="1157" t="s">
        <v>11</v>
      </c>
      <c r="D73" s="1158"/>
      <c r="E73" s="57">
        <f>E5-F68+E4+E6+E7</f>
        <v>5065.3099999999995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55" t="s">
        <v>101</v>
      </c>
      <c r="B1" s="1155"/>
      <c r="C1" s="1155"/>
      <c r="D1" s="1155"/>
      <c r="E1" s="1155"/>
      <c r="F1" s="1155"/>
      <c r="G1" s="1155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7">
        <v>57</v>
      </c>
      <c r="D4" s="131">
        <v>44710</v>
      </c>
      <c r="E4" s="203">
        <v>1499.1</v>
      </c>
      <c r="F4" s="62">
        <v>2</v>
      </c>
      <c r="G4" s="152"/>
      <c r="H4" s="152"/>
    </row>
    <row r="5" spans="1:13" ht="15" customHeight="1" x14ac:dyDescent="0.25">
      <c r="A5" s="219" t="s">
        <v>89</v>
      </c>
      <c r="B5" s="1156" t="s">
        <v>91</v>
      </c>
      <c r="C5" s="377">
        <v>57</v>
      </c>
      <c r="D5" s="131">
        <v>44712</v>
      </c>
      <c r="E5" s="603">
        <v>2060</v>
      </c>
      <c r="F5" s="604">
        <v>2</v>
      </c>
      <c r="G5" s="605"/>
      <c r="H5" s="606"/>
      <c r="I5" s="607" t="s">
        <v>104</v>
      </c>
      <c r="J5" s="606"/>
      <c r="K5" s="606"/>
      <c r="L5" s="606"/>
      <c r="M5" s="606"/>
    </row>
    <row r="6" spans="1:13" x14ac:dyDescent="0.25">
      <c r="A6" s="390" t="s">
        <v>90</v>
      </c>
      <c r="B6" s="1156"/>
      <c r="C6" s="236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7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7">
        <v>44711</v>
      </c>
      <c r="F9" s="69">
        <f t="shared" ref="F9:F10" si="0">D9</f>
        <v>1499.1</v>
      </c>
      <c r="G9" s="70" t="s">
        <v>97</v>
      </c>
      <c r="H9" s="71">
        <v>58</v>
      </c>
      <c r="I9" s="103">
        <f>E6-F9+E5+E7+E4</f>
        <v>6126</v>
      </c>
    </row>
    <row r="10" spans="1:13" x14ac:dyDescent="0.25">
      <c r="A10" s="189"/>
      <c r="B10" s="83">
        <f>B9-C10</f>
        <v>4</v>
      </c>
      <c r="C10" s="15">
        <v>2</v>
      </c>
      <c r="D10" s="69">
        <v>2005.5</v>
      </c>
      <c r="E10" s="197">
        <v>44715</v>
      </c>
      <c r="F10" s="69">
        <f t="shared" si="0"/>
        <v>2005.5</v>
      </c>
      <c r="G10" s="70" t="s">
        <v>98</v>
      </c>
      <c r="H10" s="71">
        <v>58</v>
      </c>
      <c r="I10" s="103">
        <f>I9-F10</f>
        <v>4120.5</v>
      </c>
    </row>
    <row r="11" spans="1:13" x14ac:dyDescent="0.25">
      <c r="A11" s="177"/>
      <c r="B11" s="83">
        <f t="shared" ref="B11:B54" si="1">B10-C11</f>
        <v>2</v>
      </c>
      <c r="C11" s="15">
        <v>2</v>
      </c>
      <c r="D11" s="69">
        <v>2060.5</v>
      </c>
      <c r="E11" s="197">
        <v>44715</v>
      </c>
      <c r="F11" s="69">
        <f>D11</f>
        <v>2060.5</v>
      </c>
      <c r="G11" s="70" t="s">
        <v>99</v>
      </c>
      <c r="H11" s="71">
        <v>58</v>
      </c>
      <c r="I11" s="103">
        <f t="shared" ref="I11:I74" si="2">I10-F11</f>
        <v>2060</v>
      </c>
    </row>
    <row r="12" spans="1:13" x14ac:dyDescent="0.25">
      <c r="A12" s="177"/>
      <c r="B12" s="83">
        <f t="shared" si="1"/>
        <v>2</v>
      </c>
      <c r="C12" s="15"/>
      <c r="D12" s="69"/>
      <c r="E12" s="197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71"/>
      <c r="E13" s="572"/>
      <c r="F13" s="571">
        <f t="shared" ref="F13:F73" si="3">D13</f>
        <v>0</v>
      </c>
      <c r="G13" s="573"/>
      <c r="H13" s="568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71"/>
      <c r="E14" s="572"/>
      <c r="F14" s="571">
        <f t="shared" si="3"/>
        <v>0</v>
      </c>
      <c r="G14" s="573"/>
      <c r="H14" s="568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71"/>
      <c r="E15" s="572"/>
      <c r="F15" s="571">
        <f t="shared" si="3"/>
        <v>0</v>
      </c>
      <c r="G15" s="573"/>
      <c r="H15" s="568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71"/>
      <c r="E16" s="572"/>
      <c r="F16" s="571">
        <f t="shared" si="3"/>
        <v>0</v>
      </c>
      <c r="G16" s="573"/>
      <c r="H16" s="568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71"/>
      <c r="E17" s="572"/>
      <c r="F17" s="571">
        <f t="shared" si="3"/>
        <v>0</v>
      </c>
      <c r="G17" s="573"/>
      <c r="H17" s="568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5">
        <f t="shared" si="1"/>
        <v>2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5">
        <f t="shared" si="1"/>
        <v>2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5">
        <f t="shared" si="1"/>
        <v>2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5">
        <f t="shared" si="1"/>
        <v>2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7">
        <f t="shared" si="1"/>
        <v>2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5">
        <f t="shared" si="1"/>
        <v>2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7">
        <f t="shared" si="1"/>
        <v>2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5">
        <f t="shared" si="1"/>
        <v>2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5">
        <f t="shared" si="1"/>
        <v>2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5">
        <f t="shared" si="1"/>
        <v>2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5">
        <f t="shared" si="1"/>
        <v>2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5">
        <f t="shared" si="1"/>
        <v>2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5">
        <f t="shared" si="1"/>
        <v>2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5">
        <f t="shared" si="1"/>
        <v>2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5">
        <f t="shared" si="1"/>
        <v>2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5">
        <f t="shared" si="1"/>
        <v>2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5">
        <f t="shared" si="1"/>
        <v>2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57" t="s">
        <v>11</v>
      </c>
      <c r="D83" s="1158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59"/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6"/>
      <c r="D4" s="131"/>
      <c r="E4" s="121"/>
      <c r="F4" s="73"/>
      <c r="G4" s="73"/>
    </row>
    <row r="5" spans="1:9" ht="15.75" customHeight="1" x14ac:dyDescent="0.25">
      <c r="A5" s="1163"/>
      <c r="B5" s="1191" t="s">
        <v>79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63"/>
      <c r="B6" s="1191"/>
      <c r="C6" s="125"/>
      <c r="D6" s="224"/>
      <c r="E6" s="78"/>
      <c r="F6" s="62"/>
    </row>
    <row r="7" spans="1:9" ht="15.75" thickBot="1" x14ac:dyDescent="0.3">
      <c r="B7" s="73"/>
      <c r="C7" s="125"/>
      <c r="D7" s="224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7">
        <f>F4+F5+F6+F7-C9</f>
        <v>0</v>
      </c>
      <c r="C9" s="53"/>
      <c r="D9" s="69"/>
      <c r="E9" s="238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7">
        <f t="shared" ref="B10:B53" si="1">B9-C10</f>
        <v>0</v>
      </c>
      <c r="C10" s="53"/>
      <c r="D10" s="69"/>
      <c r="E10" s="238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7">
        <f t="shared" si="1"/>
        <v>0</v>
      </c>
      <c r="C11" s="53"/>
      <c r="D11" s="69"/>
      <c r="E11" s="238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7">
        <f t="shared" si="1"/>
        <v>0</v>
      </c>
      <c r="C12" s="53"/>
      <c r="D12" s="69"/>
      <c r="E12" s="238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7">
        <f t="shared" si="1"/>
        <v>0</v>
      </c>
      <c r="C13" s="53"/>
      <c r="D13" s="69"/>
      <c r="E13" s="238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7">
        <f t="shared" si="1"/>
        <v>0</v>
      </c>
      <c r="C14" s="53"/>
      <c r="D14" s="69"/>
      <c r="E14" s="238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7">
        <f t="shared" si="1"/>
        <v>0</v>
      </c>
      <c r="C15" s="53"/>
      <c r="D15" s="69"/>
      <c r="E15" s="238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7">
        <f t="shared" si="1"/>
        <v>0</v>
      </c>
      <c r="C16" s="53"/>
      <c r="D16" s="69"/>
      <c r="E16" s="238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7">
        <f t="shared" si="1"/>
        <v>0</v>
      </c>
      <c r="C17" s="53"/>
      <c r="D17" s="69"/>
      <c r="E17" s="238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7">
        <f t="shared" si="1"/>
        <v>0</v>
      </c>
      <c r="C18" s="53"/>
      <c r="D18" s="69"/>
      <c r="E18" s="238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7">
        <f t="shared" si="1"/>
        <v>0</v>
      </c>
      <c r="C19" s="53"/>
      <c r="D19" s="69"/>
      <c r="E19" s="238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7">
        <f t="shared" si="1"/>
        <v>0</v>
      </c>
      <c r="C20" s="53"/>
      <c r="D20" s="69"/>
      <c r="E20" s="238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7">
        <f t="shared" si="1"/>
        <v>0</v>
      </c>
      <c r="C21" s="53"/>
      <c r="D21" s="69"/>
      <c r="E21" s="238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7">
        <f t="shared" si="1"/>
        <v>0</v>
      </c>
      <c r="C22" s="53"/>
      <c r="D22" s="69"/>
      <c r="E22" s="238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7">
        <f t="shared" si="1"/>
        <v>0</v>
      </c>
      <c r="C23" s="53"/>
      <c r="D23" s="69"/>
      <c r="E23" s="238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7">
        <f t="shared" si="1"/>
        <v>0</v>
      </c>
      <c r="C24" s="53"/>
      <c r="D24" s="69"/>
      <c r="E24" s="238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7">
        <f t="shared" si="1"/>
        <v>0</v>
      </c>
      <c r="C25" s="53"/>
      <c r="D25" s="69"/>
      <c r="E25" s="238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7">
        <f t="shared" si="1"/>
        <v>0</v>
      </c>
      <c r="C26" s="53"/>
      <c r="D26" s="69"/>
      <c r="E26" s="238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7">
        <f t="shared" si="1"/>
        <v>0</v>
      </c>
      <c r="C27" s="53"/>
      <c r="D27" s="69"/>
      <c r="E27" s="238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7">
        <f t="shared" si="1"/>
        <v>0</v>
      </c>
      <c r="C28" s="53"/>
      <c r="D28" s="69"/>
      <c r="E28" s="238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7">
        <f t="shared" si="1"/>
        <v>0</v>
      </c>
      <c r="C29" s="53"/>
      <c r="D29" s="69"/>
      <c r="E29" s="238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7">
        <f t="shared" si="1"/>
        <v>0</v>
      </c>
      <c r="C30" s="53"/>
      <c r="D30" s="69"/>
      <c r="E30" s="238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7">
        <f t="shared" si="1"/>
        <v>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7">
        <f t="shared" si="1"/>
        <v>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7">
        <f t="shared" si="1"/>
        <v>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7">
        <f t="shared" si="1"/>
        <v>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7">
        <f t="shared" si="1"/>
        <v>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7">
        <f t="shared" si="1"/>
        <v>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7">
        <f t="shared" si="1"/>
        <v>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7">
        <f t="shared" si="1"/>
        <v>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7">
        <f t="shared" si="1"/>
        <v>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7">
        <f t="shared" si="1"/>
        <v>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7">
        <f t="shared" si="1"/>
        <v>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7">
        <f t="shared" si="1"/>
        <v>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7">
        <f t="shared" si="1"/>
        <v>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7">
        <f t="shared" si="1"/>
        <v>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7">
        <f t="shared" si="1"/>
        <v>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7">
        <f t="shared" si="1"/>
        <v>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7">
        <f t="shared" si="1"/>
        <v>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7">
        <f t="shared" si="1"/>
        <v>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7">
        <f t="shared" si="1"/>
        <v>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7">
        <f t="shared" si="1"/>
        <v>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7">
        <f t="shared" si="1"/>
        <v>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7">
        <f t="shared" si="1"/>
        <v>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7">
        <f t="shared" si="1"/>
        <v>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4"/>
      <c r="F54" s="147">
        <f t="shared" si="0"/>
        <v>0</v>
      </c>
      <c r="G54" s="201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157" t="s">
        <v>11</v>
      </c>
      <c r="D60" s="115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3" sqref="C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59"/>
      <c r="B1" s="1159"/>
      <c r="C1" s="1159"/>
      <c r="D1" s="1159"/>
      <c r="E1" s="1159"/>
      <c r="F1" s="1159"/>
      <c r="G1" s="11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163"/>
      <c r="B4" s="1192" t="s">
        <v>88</v>
      </c>
      <c r="C4" s="125"/>
      <c r="D4" s="131"/>
      <c r="E4" s="121"/>
      <c r="F4" s="73"/>
      <c r="G4" s="47">
        <f>F56</f>
        <v>0</v>
      </c>
      <c r="H4" s="7">
        <f>E4-G4+E5+E6+E7+E8</f>
        <v>0</v>
      </c>
    </row>
    <row r="5" spans="1:10" ht="15" customHeight="1" x14ac:dyDescent="0.25">
      <c r="A5" s="1163"/>
      <c r="B5" s="1193"/>
      <c r="C5" s="125"/>
      <c r="D5" s="224"/>
      <c r="E5" s="78"/>
      <c r="F5" s="62"/>
    </row>
    <row r="6" spans="1:10" ht="15" customHeight="1" x14ac:dyDescent="0.25">
      <c r="A6" s="957"/>
      <c r="B6" s="1193"/>
      <c r="C6" s="125"/>
      <c r="D6" s="224"/>
      <c r="E6" s="78"/>
      <c r="F6" s="62"/>
    </row>
    <row r="7" spans="1:10" ht="15.75" x14ac:dyDescent="0.25">
      <c r="A7" s="957"/>
      <c r="B7" s="958"/>
      <c r="C7" s="125"/>
      <c r="D7" s="224"/>
      <c r="E7" s="78"/>
      <c r="F7" s="62"/>
    </row>
    <row r="8" spans="1:10" ht="16.5" thickBot="1" x14ac:dyDescent="0.3">
      <c r="A8" s="957"/>
      <c r="B8" s="958"/>
      <c r="C8" s="125"/>
      <c r="D8" s="224"/>
      <c r="E8" s="78"/>
      <c r="F8" s="62"/>
    </row>
    <row r="9" spans="1:10" ht="16.5" thickTop="1" thickBot="1" x14ac:dyDescent="0.3">
      <c r="B9" s="959" t="s">
        <v>7</v>
      </c>
      <c r="C9" s="960" t="s">
        <v>8</v>
      </c>
      <c r="D9" s="961" t="s">
        <v>3</v>
      </c>
      <c r="E9" s="962" t="s">
        <v>2</v>
      </c>
      <c r="F9" s="963" t="s">
        <v>9</v>
      </c>
      <c r="G9" s="964" t="s">
        <v>15</v>
      </c>
      <c r="H9" s="965"/>
      <c r="I9" s="654"/>
      <c r="J9" s="654"/>
    </row>
    <row r="10" spans="1:10" ht="15.75" thickTop="1" x14ac:dyDescent="0.25">
      <c r="A10" s="55" t="s">
        <v>32</v>
      </c>
      <c r="B10" s="830">
        <f>F4+F5-C10+F6+F7+F8</f>
        <v>0</v>
      </c>
      <c r="C10" s="799"/>
      <c r="D10" s="625"/>
      <c r="E10" s="729"/>
      <c r="F10" s="625">
        <f t="shared" ref="F10:F55" si="0">D10</f>
        <v>0</v>
      </c>
      <c r="G10" s="623"/>
      <c r="H10" s="624"/>
      <c r="I10" s="730">
        <f>E5+E4-F10+E6+E7+E8</f>
        <v>0</v>
      </c>
      <c r="J10" s="654"/>
    </row>
    <row r="11" spans="1:10" x14ac:dyDescent="0.25">
      <c r="A11" s="77"/>
      <c r="B11" s="757">
        <f t="shared" ref="B11:B54" si="1">B10-C11</f>
        <v>0</v>
      </c>
      <c r="C11" s="799"/>
      <c r="D11" s="625"/>
      <c r="E11" s="729"/>
      <c r="F11" s="625">
        <f t="shared" si="0"/>
        <v>0</v>
      </c>
      <c r="G11" s="623"/>
      <c r="H11" s="624"/>
      <c r="I11" s="730">
        <f>I10-F11</f>
        <v>0</v>
      </c>
      <c r="J11" s="654"/>
    </row>
    <row r="12" spans="1:10" x14ac:dyDescent="0.25">
      <c r="A12" s="12"/>
      <c r="B12" s="757">
        <f t="shared" si="1"/>
        <v>0</v>
      </c>
      <c r="C12" s="702"/>
      <c r="D12" s="625"/>
      <c r="E12" s="729"/>
      <c r="F12" s="625">
        <f t="shared" si="0"/>
        <v>0</v>
      </c>
      <c r="G12" s="623"/>
      <c r="H12" s="624"/>
      <c r="I12" s="730">
        <f t="shared" ref="I12:I55" si="2">I11-F12</f>
        <v>0</v>
      </c>
      <c r="J12" s="654"/>
    </row>
    <row r="13" spans="1:10" x14ac:dyDescent="0.25">
      <c r="A13" s="55" t="s">
        <v>33</v>
      </c>
      <c r="B13" s="757">
        <f t="shared" si="1"/>
        <v>0</v>
      </c>
      <c r="C13" s="702"/>
      <c r="D13" s="625"/>
      <c r="E13" s="729"/>
      <c r="F13" s="625">
        <f t="shared" si="0"/>
        <v>0</v>
      </c>
      <c r="G13" s="623"/>
      <c r="H13" s="624"/>
      <c r="I13" s="730">
        <f t="shared" si="2"/>
        <v>0</v>
      </c>
      <c r="J13" s="654"/>
    </row>
    <row r="14" spans="1:10" x14ac:dyDescent="0.25">
      <c r="A14" s="77"/>
      <c r="B14" s="757">
        <f t="shared" si="1"/>
        <v>0</v>
      </c>
      <c r="C14" s="702"/>
      <c r="D14" s="625"/>
      <c r="E14" s="729"/>
      <c r="F14" s="625">
        <f t="shared" si="0"/>
        <v>0</v>
      </c>
      <c r="G14" s="623"/>
      <c r="H14" s="624"/>
      <c r="I14" s="730">
        <f t="shared" si="2"/>
        <v>0</v>
      </c>
      <c r="J14" s="654"/>
    </row>
    <row r="15" spans="1:10" x14ac:dyDescent="0.25">
      <c r="A15" s="12"/>
      <c r="B15" s="757">
        <f t="shared" si="1"/>
        <v>0</v>
      </c>
      <c r="C15" s="702"/>
      <c r="D15" s="625"/>
      <c r="E15" s="729"/>
      <c r="F15" s="625">
        <f t="shared" si="0"/>
        <v>0</v>
      </c>
      <c r="G15" s="623"/>
      <c r="H15" s="624"/>
      <c r="I15" s="730">
        <f t="shared" si="2"/>
        <v>0</v>
      </c>
      <c r="J15" s="654"/>
    </row>
    <row r="16" spans="1:10" x14ac:dyDescent="0.25">
      <c r="B16" s="757">
        <f t="shared" si="1"/>
        <v>0</v>
      </c>
      <c r="C16" s="702"/>
      <c r="D16" s="625"/>
      <c r="E16" s="729"/>
      <c r="F16" s="625">
        <f t="shared" si="0"/>
        <v>0</v>
      </c>
      <c r="G16" s="623"/>
      <c r="H16" s="624"/>
      <c r="I16" s="730">
        <f t="shared" si="2"/>
        <v>0</v>
      </c>
      <c r="J16" s="654"/>
    </row>
    <row r="17" spans="2:10" x14ac:dyDescent="0.25">
      <c r="B17" s="757">
        <f t="shared" si="1"/>
        <v>0</v>
      </c>
      <c r="C17" s="702"/>
      <c r="D17" s="625"/>
      <c r="E17" s="729"/>
      <c r="F17" s="625">
        <f t="shared" si="0"/>
        <v>0</v>
      </c>
      <c r="G17" s="623"/>
      <c r="H17" s="624"/>
      <c r="I17" s="730">
        <f t="shared" si="2"/>
        <v>0</v>
      </c>
      <c r="J17" s="654"/>
    </row>
    <row r="18" spans="2:10" x14ac:dyDescent="0.25">
      <c r="B18" s="757">
        <f t="shared" si="1"/>
        <v>0</v>
      </c>
      <c r="C18" s="702"/>
      <c r="D18" s="625"/>
      <c r="E18" s="729"/>
      <c r="F18" s="625">
        <f t="shared" si="0"/>
        <v>0</v>
      </c>
      <c r="G18" s="623"/>
      <c r="H18" s="624"/>
      <c r="I18" s="730">
        <f t="shared" si="2"/>
        <v>0</v>
      </c>
      <c r="J18" s="654"/>
    </row>
    <row r="19" spans="2:10" x14ac:dyDescent="0.25">
      <c r="B19" s="177">
        <f t="shared" si="1"/>
        <v>0</v>
      </c>
      <c r="C19" s="53"/>
      <c r="D19" s="625"/>
      <c r="E19" s="729"/>
      <c r="F19" s="625">
        <f t="shared" si="0"/>
        <v>0</v>
      </c>
      <c r="G19" s="623"/>
      <c r="H19" s="624"/>
      <c r="I19" s="730">
        <f t="shared" si="2"/>
        <v>0</v>
      </c>
    </row>
    <row r="20" spans="2:10" x14ac:dyDescent="0.25">
      <c r="B20" s="177">
        <f t="shared" si="1"/>
        <v>0</v>
      </c>
      <c r="C20" s="15"/>
      <c r="D20" s="625"/>
      <c r="E20" s="729"/>
      <c r="F20" s="625">
        <f t="shared" si="0"/>
        <v>0</v>
      </c>
      <c r="G20" s="623"/>
      <c r="H20" s="624"/>
      <c r="I20" s="730">
        <f t="shared" si="2"/>
        <v>0</v>
      </c>
    </row>
    <row r="21" spans="2:10" x14ac:dyDescent="0.25">
      <c r="B21" s="177">
        <f t="shared" si="1"/>
        <v>0</v>
      </c>
      <c r="C21" s="15"/>
      <c r="D21" s="625"/>
      <c r="E21" s="729"/>
      <c r="F21" s="625">
        <f t="shared" si="0"/>
        <v>0</v>
      </c>
      <c r="G21" s="623"/>
      <c r="H21" s="624"/>
      <c r="I21" s="730">
        <f t="shared" si="2"/>
        <v>0</v>
      </c>
    </row>
    <row r="22" spans="2:10" x14ac:dyDescent="0.25">
      <c r="B22" s="177">
        <f t="shared" si="1"/>
        <v>0</v>
      </c>
      <c r="C22" s="15"/>
      <c r="D22" s="69"/>
      <c r="E22" s="729"/>
      <c r="F22" s="625">
        <f t="shared" si="0"/>
        <v>0</v>
      </c>
      <c r="G22" s="623"/>
      <c r="H22" s="624"/>
      <c r="I22" s="730">
        <f t="shared" si="2"/>
        <v>0</v>
      </c>
    </row>
    <row r="23" spans="2:10" x14ac:dyDescent="0.25">
      <c r="B23" s="177">
        <f t="shared" si="1"/>
        <v>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2"/>
        <v>0</v>
      </c>
    </row>
    <row r="24" spans="2:10" x14ac:dyDescent="0.25">
      <c r="B24" s="177">
        <f t="shared" si="1"/>
        <v>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2"/>
        <v>0</v>
      </c>
    </row>
    <row r="25" spans="2:10" x14ac:dyDescent="0.25">
      <c r="B25" s="177">
        <f t="shared" si="1"/>
        <v>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2"/>
        <v>0</v>
      </c>
    </row>
    <row r="26" spans="2:10" x14ac:dyDescent="0.25">
      <c r="B26" s="177">
        <f t="shared" si="1"/>
        <v>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2"/>
        <v>0</v>
      </c>
    </row>
    <row r="27" spans="2:10" x14ac:dyDescent="0.25">
      <c r="B27" s="177">
        <f t="shared" si="1"/>
        <v>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2"/>
        <v>0</v>
      </c>
    </row>
    <row r="28" spans="2:10" x14ac:dyDescent="0.25">
      <c r="B28" s="177">
        <f t="shared" si="1"/>
        <v>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2"/>
        <v>0</v>
      </c>
    </row>
    <row r="29" spans="2:10" x14ac:dyDescent="0.25">
      <c r="B29" s="177">
        <f t="shared" si="1"/>
        <v>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2"/>
        <v>0</v>
      </c>
    </row>
    <row r="30" spans="2:10" x14ac:dyDescent="0.25">
      <c r="B30" s="177">
        <f t="shared" si="1"/>
        <v>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2"/>
        <v>0</v>
      </c>
    </row>
    <row r="31" spans="2:10" x14ac:dyDescent="0.25">
      <c r="B31" s="177">
        <f t="shared" si="1"/>
        <v>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0</v>
      </c>
    </row>
    <row r="32" spans="2:10" x14ac:dyDescent="0.25">
      <c r="B32" s="177">
        <f t="shared" si="1"/>
        <v>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7">
        <f t="shared" si="1"/>
        <v>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7">
        <f t="shared" si="1"/>
        <v>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7">
        <f t="shared" si="1"/>
        <v>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7">
        <f t="shared" si="1"/>
        <v>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7">
        <f t="shared" si="1"/>
        <v>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7">
        <f t="shared" si="1"/>
        <v>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7">
        <f t="shared" si="1"/>
        <v>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7">
        <f t="shared" si="1"/>
        <v>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7">
        <f t="shared" si="1"/>
        <v>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7">
        <f t="shared" si="1"/>
        <v>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7">
        <f t="shared" si="1"/>
        <v>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7">
        <f t="shared" si="1"/>
        <v>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7">
        <f t="shared" si="1"/>
        <v>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7">
        <f t="shared" si="1"/>
        <v>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7">
        <f t="shared" si="1"/>
        <v>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7">
        <f t="shared" si="1"/>
        <v>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7">
        <f t="shared" si="1"/>
        <v>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7">
        <f t="shared" si="1"/>
        <v>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7">
        <f t="shared" si="1"/>
        <v>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7">
        <f t="shared" si="1"/>
        <v>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7">
        <f t="shared" si="1"/>
        <v>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0</v>
      </c>
    </row>
    <row r="54" spans="2:9" x14ac:dyDescent="0.25">
      <c r="B54" s="177">
        <f t="shared" si="1"/>
        <v>0</v>
      </c>
      <c r="C54" s="15"/>
      <c r="D54" s="69"/>
      <c r="E54" s="238"/>
      <c r="F54" s="69">
        <f t="shared" si="0"/>
        <v>0</v>
      </c>
      <c r="G54" s="70"/>
      <c r="H54" s="71"/>
      <c r="I54" s="78">
        <f t="shared" si="2"/>
        <v>0</v>
      </c>
    </row>
    <row r="55" spans="2:9" ht="15.75" thickBot="1" x14ac:dyDescent="0.3">
      <c r="B55" s="3"/>
      <c r="C55" s="36"/>
      <c r="D55" s="147"/>
      <c r="E55" s="244"/>
      <c r="F55" s="147">
        <f t="shared" si="0"/>
        <v>0</v>
      </c>
      <c r="G55" s="201"/>
      <c r="H55" s="75"/>
      <c r="I55" s="78">
        <f t="shared" si="2"/>
        <v>0</v>
      </c>
    </row>
    <row r="56" spans="2:9" x14ac:dyDescent="0.25">
      <c r="C56" s="53">
        <f>SUM(C10:C55)</f>
        <v>0</v>
      </c>
      <c r="D56" s="121">
        <f>SUM(D10:D55)</f>
        <v>0</v>
      </c>
      <c r="E56" s="162"/>
      <c r="F56" s="121">
        <f>SUM(F10:F55)</f>
        <v>0</v>
      </c>
      <c r="G56" s="156"/>
      <c r="H56" s="156"/>
    </row>
    <row r="57" spans="2:9" x14ac:dyDescent="0.25">
      <c r="C57" s="108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0</v>
      </c>
    </row>
    <row r="60" spans="2:9" ht="15.75" thickBot="1" x14ac:dyDescent="0.3">
      <c r="B60" s="122"/>
    </row>
    <row r="61" spans="2:9" ht="15.75" thickBot="1" x14ac:dyDescent="0.3">
      <c r="B61" s="91"/>
      <c r="C61" s="1157" t="s">
        <v>11</v>
      </c>
      <c r="D61" s="1158"/>
      <c r="E61" s="57">
        <f>E5+E6+E7+E8-F56</f>
        <v>0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59"/>
      <c r="B1" s="1159"/>
      <c r="C1" s="1159"/>
      <c r="D1" s="1159"/>
      <c r="E1" s="1159"/>
      <c r="F1" s="1159"/>
      <c r="G1" s="1159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6"/>
      <c r="F4" s="232"/>
    </row>
    <row r="5" spans="1:11" ht="15" customHeight="1" x14ac:dyDescent="0.25">
      <c r="A5" s="1194"/>
      <c r="B5" s="1196" t="s">
        <v>73</v>
      </c>
      <c r="C5" s="332"/>
      <c r="D5" s="115"/>
      <c r="E5" s="231"/>
      <c r="F5" s="232"/>
      <c r="G5" s="144">
        <f>F53</f>
        <v>0</v>
      </c>
      <c r="H5" s="58">
        <f>E4+E5+E6-G5</f>
        <v>0</v>
      </c>
    </row>
    <row r="6" spans="1:11" ht="16.5" thickBot="1" x14ac:dyDescent="0.3">
      <c r="A6" s="1195"/>
      <c r="B6" s="1197"/>
      <c r="C6" s="334"/>
      <c r="D6" s="333"/>
      <c r="E6" s="247"/>
      <c r="F6" s="233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2" t="s">
        <v>3</v>
      </c>
      <c r="J7" s="213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4">
        <f>E5+E4-F8+E6</f>
        <v>0</v>
      </c>
      <c r="J8" s="215">
        <f>F4+F5+F6-C8</f>
        <v>0</v>
      </c>
      <c r="K8" s="60">
        <f>H8*F8</f>
        <v>0</v>
      </c>
    </row>
    <row r="9" spans="1:11" x14ac:dyDescent="0.25">
      <c r="A9" s="189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4">
        <f>I8-F9</f>
        <v>0</v>
      </c>
      <c r="J9" s="215">
        <f>J8-C9</f>
        <v>0</v>
      </c>
      <c r="K9" s="60">
        <f t="shared" ref="K9:K54" si="1">H9*F9</f>
        <v>0</v>
      </c>
    </row>
    <row r="10" spans="1:11" x14ac:dyDescent="0.25">
      <c r="A10" s="177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4">
        <f t="shared" ref="I10:I19" si="2">I9-F10</f>
        <v>0</v>
      </c>
      <c r="J10" s="215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4">
        <f t="shared" si="2"/>
        <v>0</v>
      </c>
      <c r="J11" s="215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4">
        <f t="shared" si="2"/>
        <v>0</v>
      </c>
      <c r="J12" s="215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4">
        <f t="shared" si="2"/>
        <v>0</v>
      </c>
      <c r="J13" s="215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4">
        <f t="shared" si="2"/>
        <v>0</v>
      </c>
      <c r="J14" s="215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4">
        <f t="shared" si="2"/>
        <v>0</v>
      </c>
      <c r="J15" s="215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4">
        <f t="shared" si="2"/>
        <v>0</v>
      </c>
      <c r="J16" s="215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4">
        <f t="shared" si="2"/>
        <v>0</v>
      </c>
      <c r="J17" s="215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4">
        <f t="shared" si="2"/>
        <v>0</v>
      </c>
      <c r="J18" s="215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4">
        <f t="shared" si="2"/>
        <v>0</v>
      </c>
      <c r="J19" s="215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4">
        <f>I19-F20</f>
        <v>0</v>
      </c>
      <c r="J20" s="215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4">
        <f t="shared" ref="I21:I51" si="6">I20-F21</f>
        <v>0</v>
      </c>
      <c r="J21" s="215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4">
        <f t="shared" si="6"/>
        <v>0</v>
      </c>
      <c r="J22" s="215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4">
        <f t="shared" si="6"/>
        <v>0</v>
      </c>
      <c r="J23" s="215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4">
        <f t="shared" si="6"/>
        <v>0</v>
      </c>
      <c r="J24" s="215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5"/>
      <c r="F25" s="69">
        <f t="shared" si="0"/>
        <v>0</v>
      </c>
      <c r="G25" s="70"/>
      <c r="H25" s="71"/>
      <c r="I25" s="214">
        <f t="shared" si="6"/>
        <v>0</v>
      </c>
      <c r="J25" s="215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5"/>
      <c r="F26" s="69">
        <f t="shared" si="0"/>
        <v>0</v>
      </c>
      <c r="G26" s="70"/>
      <c r="H26" s="71"/>
      <c r="I26" s="214">
        <f t="shared" si="6"/>
        <v>0</v>
      </c>
      <c r="J26" s="215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5"/>
      <c r="F27" s="69">
        <f t="shared" si="0"/>
        <v>0</v>
      </c>
      <c r="G27" s="70"/>
      <c r="H27" s="71"/>
      <c r="I27" s="214">
        <f t="shared" si="6"/>
        <v>0</v>
      </c>
      <c r="J27" s="215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7"/>
      <c r="F28" s="69">
        <f t="shared" si="0"/>
        <v>0</v>
      </c>
      <c r="G28" s="70"/>
      <c r="H28" s="71"/>
      <c r="I28" s="214">
        <f t="shared" si="6"/>
        <v>0</v>
      </c>
      <c r="J28" s="215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7"/>
      <c r="F29" s="69">
        <f t="shared" si="0"/>
        <v>0</v>
      </c>
      <c r="G29" s="70"/>
      <c r="H29" s="71"/>
      <c r="I29" s="214">
        <f t="shared" si="6"/>
        <v>0</v>
      </c>
      <c r="J29" s="215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7"/>
      <c r="F30" s="69">
        <f t="shared" si="0"/>
        <v>0</v>
      </c>
      <c r="G30" s="70"/>
      <c r="H30" s="71"/>
      <c r="I30" s="214">
        <f t="shared" si="6"/>
        <v>0</v>
      </c>
      <c r="J30" s="215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7"/>
      <c r="F31" s="69">
        <f t="shared" si="0"/>
        <v>0</v>
      </c>
      <c r="G31" s="70"/>
      <c r="H31" s="71"/>
      <c r="I31" s="214">
        <f t="shared" si="6"/>
        <v>0</v>
      </c>
      <c r="J31" s="215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7"/>
      <c r="F32" s="69">
        <f t="shared" si="0"/>
        <v>0</v>
      </c>
      <c r="G32" s="70"/>
      <c r="H32" s="71"/>
      <c r="I32" s="214">
        <f t="shared" si="6"/>
        <v>0</v>
      </c>
      <c r="J32" s="215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8"/>
      <c r="F33" s="69">
        <f t="shared" si="0"/>
        <v>0</v>
      </c>
      <c r="G33" s="70"/>
      <c r="H33" s="71"/>
      <c r="I33" s="214">
        <f t="shared" si="6"/>
        <v>0</v>
      </c>
      <c r="J33" s="215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8"/>
      <c r="F34" s="69">
        <f t="shared" si="0"/>
        <v>0</v>
      </c>
      <c r="G34" s="70"/>
      <c r="H34" s="71"/>
      <c r="I34" s="214">
        <f t="shared" si="6"/>
        <v>0</v>
      </c>
      <c r="J34" s="215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8"/>
      <c r="F35" s="69">
        <f t="shared" si="0"/>
        <v>0</v>
      </c>
      <c r="G35" s="70"/>
      <c r="H35" s="71"/>
      <c r="I35" s="214">
        <f t="shared" si="6"/>
        <v>0</v>
      </c>
      <c r="J35" s="215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8"/>
      <c r="F36" s="69">
        <f t="shared" si="0"/>
        <v>0</v>
      </c>
      <c r="G36" s="70"/>
      <c r="H36" s="71"/>
      <c r="I36" s="214">
        <f t="shared" si="6"/>
        <v>0</v>
      </c>
      <c r="J36" s="215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8"/>
      <c r="F37" s="69">
        <f t="shared" si="0"/>
        <v>0</v>
      </c>
      <c r="G37" s="70"/>
      <c r="H37" s="71"/>
      <c r="I37" s="214">
        <f t="shared" si="6"/>
        <v>0</v>
      </c>
      <c r="J37" s="215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7"/>
      <c r="F38" s="69">
        <f t="shared" si="0"/>
        <v>0</v>
      </c>
      <c r="G38" s="70"/>
      <c r="H38" s="71"/>
      <c r="I38" s="214">
        <f t="shared" si="6"/>
        <v>0</v>
      </c>
      <c r="J38" s="215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8"/>
      <c r="F39" s="69">
        <f t="shared" si="0"/>
        <v>0</v>
      </c>
      <c r="G39" s="70"/>
      <c r="H39" s="71"/>
      <c r="I39" s="214">
        <f t="shared" si="6"/>
        <v>0</v>
      </c>
      <c r="J39" s="215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8"/>
      <c r="F40" s="69">
        <f t="shared" si="0"/>
        <v>0</v>
      </c>
      <c r="G40" s="70"/>
      <c r="H40" s="71"/>
      <c r="I40" s="214">
        <f t="shared" si="6"/>
        <v>0</v>
      </c>
      <c r="J40" s="215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8"/>
      <c r="F41" s="69">
        <f t="shared" si="0"/>
        <v>0</v>
      </c>
      <c r="G41" s="70"/>
      <c r="H41" s="71"/>
      <c r="I41" s="214">
        <f t="shared" si="6"/>
        <v>0</v>
      </c>
      <c r="J41" s="215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8"/>
      <c r="F42" s="69">
        <f t="shared" si="0"/>
        <v>0</v>
      </c>
      <c r="G42" s="70"/>
      <c r="H42" s="71"/>
      <c r="I42" s="214">
        <f t="shared" si="6"/>
        <v>0</v>
      </c>
      <c r="J42" s="215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8"/>
      <c r="F43" s="69">
        <f t="shared" si="0"/>
        <v>0</v>
      </c>
      <c r="G43" s="70"/>
      <c r="H43" s="71"/>
      <c r="I43" s="214">
        <f t="shared" si="6"/>
        <v>0</v>
      </c>
      <c r="J43" s="215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8"/>
      <c r="F44" s="69">
        <f t="shared" si="0"/>
        <v>0</v>
      </c>
      <c r="G44" s="70"/>
      <c r="H44" s="71"/>
      <c r="I44" s="214">
        <f t="shared" si="6"/>
        <v>0</v>
      </c>
      <c r="J44" s="215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8"/>
      <c r="F45" s="69">
        <f t="shared" si="0"/>
        <v>0</v>
      </c>
      <c r="G45" s="70"/>
      <c r="H45" s="71"/>
      <c r="I45" s="214">
        <f t="shared" si="6"/>
        <v>0</v>
      </c>
      <c r="J45" s="215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8"/>
      <c r="F46" s="69">
        <f t="shared" si="0"/>
        <v>0</v>
      </c>
      <c r="G46" s="70"/>
      <c r="H46" s="71"/>
      <c r="I46" s="214">
        <f t="shared" si="6"/>
        <v>0</v>
      </c>
      <c r="J46" s="215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8"/>
      <c r="F47" s="69">
        <f t="shared" si="0"/>
        <v>0</v>
      </c>
      <c r="G47" s="70"/>
      <c r="H47" s="71"/>
      <c r="I47" s="214">
        <f t="shared" si="6"/>
        <v>0</v>
      </c>
      <c r="J47" s="215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8"/>
      <c r="F48" s="69">
        <f t="shared" si="0"/>
        <v>0</v>
      </c>
      <c r="G48" s="70"/>
      <c r="H48" s="71"/>
      <c r="I48" s="214">
        <f t="shared" si="6"/>
        <v>0</v>
      </c>
      <c r="J48" s="215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8"/>
      <c r="F49" s="69">
        <f t="shared" si="0"/>
        <v>0</v>
      </c>
      <c r="G49" s="70"/>
      <c r="H49" s="71"/>
      <c r="I49" s="214">
        <f t="shared" si="6"/>
        <v>0</v>
      </c>
      <c r="J49" s="215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8"/>
      <c r="F50" s="69">
        <f t="shared" si="0"/>
        <v>0</v>
      </c>
      <c r="G50" s="70"/>
      <c r="H50" s="71"/>
      <c r="I50" s="214">
        <f t="shared" si="6"/>
        <v>0</v>
      </c>
      <c r="J50" s="215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8"/>
      <c r="F51" s="69">
        <f t="shared" si="0"/>
        <v>0</v>
      </c>
      <c r="G51" s="70"/>
      <c r="H51" s="71"/>
      <c r="I51" s="214">
        <f t="shared" si="6"/>
        <v>0</v>
      </c>
      <c r="J51" s="215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0">
        <f>C52*B33</f>
        <v>0</v>
      </c>
      <c r="E52" s="244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198" t="s">
        <v>11</v>
      </c>
      <c r="D56" s="1199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1" t="s">
        <v>354</v>
      </c>
      <c r="B1" s="1181"/>
      <c r="C1" s="1181"/>
      <c r="D1" s="1181"/>
      <c r="E1" s="1181"/>
      <c r="F1" s="1181"/>
      <c r="G1" s="1181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00" t="s">
        <v>324</v>
      </c>
      <c r="C4" s="17"/>
      <c r="E4" s="246"/>
      <c r="F4" s="232"/>
    </row>
    <row r="5" spans="1:10" ht="15" customHeight="1" x14ac:dyDescent="0.25">
      <c r="A5" s="1203" t="s">
        <v>323</v>
      </c>
      <c r="B5" s="1201"/>
      <c r="C5" s="364"/>
      <c r="D5" s="115">
        <v>44989</v>
      </c>
      <c r="E5" s="231">
        <v>4878.49</v>
      </c>
      <c r="F5" s="232">
        <v>215</v>
      </c>
      <c r="G5" s="144">
        <f>F52</f>
        <v>179.55</v>
      </c>
      <c r="H5" s="58">
        <f>E4+E5+E6-G5</f>
        <v>4698.9399999999996</v>
      </c>
    </row>
    <row r="6" spans="1:10" ht="16.5" thickBot="1" x14ac:dyDescent="0.3">
      <c r="A6" s="1204"/>
      <c r="B6" s="1202"/>
      <c r="C6" s="365"/>
      <c r="D6" s="333"/>
      <c r="E6" s="247"/>
      <c r="F6" s="233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2" t="s">
        <v>3</v>
      </c>
      <c r="J7" s="213" t="s">
        <v>4</v>
      </c>
    </row>
    <row r="8" spans="1:10" ht="16.5" thickTop="1" x14ac:dyDescent="0.25">
      <c r="A8" s="80" t="s">
        <v>32</v>
      </c>
      <c r="B8" s="1031">
        <f>F5-C8</f>
        <v>212</v>
      </c>
      <c r="C8" s="15">
        <v>3</v>
      </c>
      <c r="D8" s="171">
        <v>65.739999999999995</v>
      </c>
      <c r="E8" s="391">
        <v>44989</v>
      </c>
      <c r="F8" s="69">
        <f t="shared" ref="F8:F51" si="0">D8</f>
        <v>65.739999999999995</v>
      </c>
      <c r="G8" s="70" t="s">
        <v>339</v>
      </c>
      <c r="H8" s="71">
        <v>140</v>
      </c>
      <c r="I8" s="214">
        <f>E5+E4-F8+E6</f>
        <v>4812.75</v>
      </c>
      <c r="J8" s="215">
        <f>F4+F5+F6-C8</f>
        <v>212</v>
      </c>
    </row>
    <row r="9" spans="1:10" ht="15.75" x14ac:dyDescent="0.25">
      <c r="A9" s="189"/>
      <c r="B9" s="1095">
        <f>B8-C9</f>
        <v>207</v>
      </c>
      <c r="C9" s="15">
        <v>5</v>
      </c>
      <c r="D9" s="171">
        <v>113.81</v>
      </c>
      <c r="E9" s="391">
        <v>44989</v>
      </c>
      <c r="F9" s="69">
        <f t="shared" si="0"/>
        <v>113.81</v>
      </c>
      <c r="G9" s="70" t="s">
        <v>342</v>
      </c>
      <c r="H9" s="71">
        <v>144</v>
      </c>
      <c r="I9" s="1096">
        <f>I8-F9</f>
        <v>4698.9399999999996</v>
      </c>
      <c r="J9" s="1097">
        <f>J8-C9</f>
        <v>207</v>
      </c>
    </row>
    <row r="10" spans="1:10" ht="15.75" x14ac:dyDescent="0.25">
      <c r="A10" s="177"/>
      <c r="B10" s="1031">
        <f t="shared" ref="B10:B53" si="1">B9-C10</f>
        <v>207</v>
      </c>
      <c r="C10" s="15"/>
      <c r="D10" s="171">
        <v>0</v>
      </c>
      <c r="E10" s="132"/>
      <c r="F10" s="69">
        <f t="shared" si="0"/>
        <v>0</v>
      </c>
      <c r="G10" s="70"/>
      <c r="H10" s="71"/>
      <c r="I10" s="214">
        <f t="shared" ref="I10:I19" si="2">I9-F10</f>
        <v>4698.9399999999996</v>
      </c>
      <c r="J10" s="215">
        <f t="shared" ref="J10:J50" si="3">J9-C10</f>
        <v>207</v>
      </c>
    </row>
    <row r="11" spans="1:10" ht="15.75" x14ac:dyDescent="0.25">
      <c r="A11" s="82" t="s">
        <v>33</v>
      </c>
      <c r="B11" s="1031">
        <f t="shared" si="1"/>
        <v>207</v>
      </c>
      <c r="C11" s="15"/>
      <c r="D11" s="171">
        <v>0</v>
      </c>
      <c r="E11" s="132"/>
      <c r="F11" s="69">
        <f t="shared" si="0"/>
        <v>0</v>
      </c>
      <c r="G11" s="70"/>
      <c r="H11" s="71"/>
      <c r="I11" s="214">
        <f t="shared" si="2"/>
        <v>4698.9399999999996</v>
      </c>
      <c r="J11" s="215">
        <f t="shared" si="3"/>
        <v>207</v>
      </c>
    </row>
    <row r="12" spans="1:10" ht="15.75" x14ac:dyDescent="0.25">
      <c r="A12" s="73"/>
      <c r="B12" s="1031">
        <f t="shared" si="1"/>
        <v>207</v>
      </c>
      <c r="C12" s="15"/>
      <c r="D12" s="171">
        <v>0</v>
      </c>
      <c r="E12" s="132"/>
      <c r="F12" s="69">
        <f t="shared" si="0"/>
        <v>0</v>
      </c>
      <c r="G12" s="70"/>
      <c r="H12" s="71"/>
      <c r="I12" s="214">
        <f t="shared" si="2"/>
        <v>4698.9399999999996</v>
      </c>
      <c r="J12" s="215">
        <f t="shared" si="3"/>
        <v>207</v>
      </c>
    </row>
    <row r="13" spans="1:10" ht="15.75" x14ac:dyDescent="0.25">
      <c r="A13" s="73"/>
      <c r="B13" s="1031">
        <f t="shared" si="1"/>
        <v>207</v>
      </c>
      <c r="C13" s="15"/>
      <c r="D13" s="171">
        <v>0</v>
      </c>
      <c r="E13" s="132"/>
      <c r="F13" s="69">
        <f t="shared" si="0"/>
        <v>0</v>
      </c>
      <c r="G13" s="70"/>
      <c r="H13" s="71"/>
      <c r="I13" s="214">
        <f t="shared" si="2"/>
        <v>4698.9399999999996</v>
      </c>
      <c r="J13" s="215">
        <f t="shared" si="3"/>
        <v>207</v>
      </c>
    </row>
    <row r="14" spans="1:10" ht="15.75" x14ac:dyDescent="0.25">
      <c r="B14" s="1031">
        <f t="shared" si="1"/>
        <v>207</v>
      </c>
      <c r="C14" s="15"/>
      <c r="D14" s="171">
        <v>0</v>
      </c>
      <c r="E14" s="132"/>
      <c r="F14" s="69">
        <f t="shared" si="0"/>
        <v>0</v>
      </c>
      <c r="G14" s="70"/>
      <c r="H14" s="71"/>
      <c r="I14" s="214">
        <f t="shared" si="2"/>
        <v>4698.9399999999996</v>
      </c>
      <c r="J14" s="215">
        <f t="shared" si="3"/>
        <v>207</v>
      </c>
    </row>
    <row r="15" spans="1:10" ht="15.75" x14ac:dyDescent="0.25">
      <c r="B15" s="1031">
        <f t="shared" si="1"/>
        <v>207</v>
      </c>
      <c r="C15" s="15"/>
      <c r="D15" s="171">
        <v>0</v>
      </c>
      <c r="E15" s="361"/>
      <c r="F15" s="69">
        <f t="shared" si="0"/>
        <v>0</v>
      </c>
      <c r="G15" s="70"/>
      <c r="H15" s="71"/>
      <c r="I15" s="214">
        <f t="shared" si="2"/>
        <v>4698.9399999999996</v>
      </c>
      <c r="J15" s="215">
        <f t="shared" si="3"/>
        <v>207</v>
      </c>
    </row>
    <row r="16" spans="1:10" ht="15.75" x14ac:dyDescent="0.25">
      <c r="A16" s="81"/>
      <c r="B16" s="1031">
        <f t="shared" si="1"/>
        <v>207</v>
      </c>
      <c r="C16" s="15"/>
      <c r="D16" s="171">
        <f t="shared" ref="D16:D53" si="4">C16*B16</f>
        <v>0</v>
      </c>
      <c r="E16" s="361"/>
      <c r="F16" s="69">
        <f t="shared" si="0"/>
        <v>0</v>
      </c>
      <c r="G16" s="70"/>
      <c r="H16" s="71"/>
      <c r="I16" s="214">
        <f t="shared" si="2"/>
        <v>4698.9399999999996</v>
      </c>
      <c r="J16" s="215">
        <f t="shared" si="3"/>
        <v>207</v>
      </c>
    </row>
    <row r="17" spans="1:10" ht="15.75" x14ac:dyDescent="0.25">
      <c r="A17" s="83"/>
      <c r="B17" s="1031">
        <f t="shared" si="1"/>
        <v>207</v>
      </c>
      <c r="C17" s="15"/>
      <c r="D17" s="171">
        <f t="shared" si="4"/>
        <v>0</v>
      </c>
      <c r="E17" s="361"/>
      <c r="F17" s="69">
        <f t="shared" si="0"/>
        <v>0</v>
      </c>
      <c r="G17" s="70"/>
      <c r="H17" s="71"/>
      <c r="I17" s="214">
        <f t="shared" si="2"/>
        <v>4698.9399999999996</v>
      </c>
      <c r="J17" s="215">
        <f t="shared" si="3"/>
        <v>207</v>
      </c>
    </row>
    <row r="18" spans="1:10" ht="15.75" x14ac:dyDescent="0.25">
      <c r="A18" s="2"/>
      <c r="B18" s="1031">
        <f t="shared" si="1"/>
        <v>207</v>
      </c>
      <c r="C18" s="15"/>
      <c r="D18" s="171">
        <f t="shared" si="4"/>
        <v>0</v>
      </c>
      <c r="E18" s="361"/>
      <c r="F18" s="69">
        <f t="shared" si="0"/>
        <v>0</v>
      </c>
      <c r="G18" s="70"/>
      <c r="H18" s="71"/>
      <c r="I18" s="214">
        <f t="shared" si="2"/>
        <v>4698.9399999999996</v>
      </c>
      <c r="J18" s="215">
        <f t="shared" si="3"/>
        <v>207</v>
      </c>
    </row>
    <row r="19" spans="1:10" ht="15.75" x14ac:dyDescent="0.25">
      <c r="A19" s="2"/>
      <c r="B19" s="1031">
        <f t="shared" si="1"/>
        <v>207</v>
      </c>
      <c r="C19" s="15"/>
      <c r="D19" s="171">
        <f t="shared" si="4"/>
        <v>0</v>
      </c>
      <c r="E19" s="361"/>
      <c r="F19" s="69">
        <f t="shared" si="0"/>
        <v>0</v>
      </c>
      <c r="G19" s="70"/>
      <c r="H19" s="71"/>
      <c r="I19" s="214">
        <f t="shared" si="2"/>
        <v>4698.9399999999996</v>
      </c>
      <c r="J19" s="215">
        <f t="shared" si="3"/>
        <v>207</v>
      </c>
    </row>
    <row r="20" spans="1:10" ht="15.75" x14ac:dyDescent="0.25">
      <c r="A20" s="2"/>
      <c r="B20" s="1031">
        <f t="shared" si="1"/>
        <v>207</v>
      </c>
      <c r="C20" s="15"/>
      <c r="D20" s="171">
        <f t="shared" si="4"/>
        <v>0</v>
      </c>
      <c r="E20" s="132"/>
      <c r="F20" s="69">
        <f t="shared" si="0"/>
        <v>0</v>
      </c>
      <c r="G20" s="70"/>
      <c r="H20" s="71"/>
      <c r="I20" s="214">
        <f>I19-F20</f>
        <v>4698.9399999999996</v>
      </c>
      <c r="J20" s="215">
        <f t="shared" si="3"/>
        <v>207</v>
      </c>
    </row>
    <row r="21" spans="1:10" ht="15.75" x14ac:dyDescent="0.25">
      <c r="A21" s="2"/>
      <c r="B21" s="1031">
        <f t="shared" si="1"/>
        <v>207</v>
      </c>
      <c r="C21" s="15"/>
      <c r="D21" s="171">
        <f t="shared" si="4"/>
        <v>0</v>
      </c>
      <c r="E21" s="132"/>
      <c r="F21" s="69">
        <f t="shared" si="0"/>
        <v>0</v>
      </c>
      <c r="G21" s="70"/>
      <c r="H21" s="71"/>
      <c r="I21" s="214">
        <f t="shared" ref="I21:I50" si="5">I20-F21</f>
        <v>4698.9399999999996</v>
      </c>
      <c r="J21" s="215">
        <f t="shared" si="3"/>
        <v>207</v>
      </c>
    </row>
    <row r="22" spans="1:10" ht="15.75" x14ac:dyDescent="0.25">
      <c r="A22" s="2"/>
      <c r="B22" s="1031">
        <f t="shared" si="1"/>
        <v>207</v>
      </c>
      <c r="C22" s="15"/>
      <c r="D22" s="171">
        <f t="shared" si="4"/>
        <v>0</v>
      </c>
      <c r="E22" s="132"/>
      <c r="F22" s="69">
        <f t="shared" si="0"/>
        <v>0</v>
      </c>
      <c r="G22" s="70"/>
      <c r="H22" s="71"/>
      <c r="I22" s="214">
        <f t="shared" si="5"/>
        <v>4698.9399999999996</v>
      </c>
      <c r="J22" s="215">
        <f t="shared" si="3"/>
        <v>207</v>
      </c>
    </row>
    <row r="23" spans="1:10" ht="15.75" x14ac:dyDescent="0.25">
      <c r="A23" s="2"/>
      <c r="B23" s="1031">
        <f t="shared" si="1"/>
        <v>207</v>
      </c>
      <c r="C23" s="15"/>
      <c r="D23" s="171">
        <f t="shared" si="4"/>
        <v>0</v>
      </c>
      <c r="E23" s="132"/>
      <c r="F23" s="69">
        <f t="shared" si="0"/>
        <v>0</v>
      </c>
      <c r="G23" s="70"/>
      <c r="H23" s="71"/>
      <c r="I23" s="214">
        <f t="shared" si="5"/>
        <v>4698.9399999999996</v>
      </c>
      <c r="J23" s="215">
        <f t="shared" si="3"/>
        <v>207</v>
      </c>
    </row>
    <row r="24" spans="1:10" ht="15.75" x14ac:dyDescent="0.25">
      <c r="A24" s="2"/>
      <c r="B24" s="1031">
        <f t="shared" si="1"/>
        <v>207</v>
      </c>
      <c r="C24" s="15"/>
      <c r="D24" s="171">
        <f t="shared" si="4"/>
        <v>0</v>
      </c>
      <c r="E24" s="391"/>
      <c r="F24" s="69">
        <f t="shared" si="0"/>
        <v>0</v>
      </c>
      <c r="G24" s="70"/>
      <c r="H24" s="71"/>
      <c r="I24" s="214">
        <f t="shared" si="5"/>
        <v>4698.9399999999996</v>
      </c>
      <c r="J24" s="215">
        <f t="shared" si="3"/>
        <v>207</v>
      </c>
    </row>
    <row r="25" spans="1:10" ht="15.75" x14ac:dyDescent="0.25">
      <c r="A25" s="2"/>
      <c r="B25" s="1031">
        <f t="shared" si="1"/>
        <v>207</v>
      </c>
      <c r="C25" s="15"/>
      <c r="D25" s="171">
        <f t="shared" si="4"/>
        <v>0</v>
      </c>
      <c r="E25" s="391"/>
      <c r="F25" s="69">
        <f t="shared" si="0"/>
        <v>0</v>
      </c>
      <c r="G25" s="70"/>
      <c r="H25" s="71"/>
      <c r="I25" s="214">
        <f t="shared" si="5"/>
        <v>4698.9399999999996</v>
      </c>
      <c r="J25" s="215">
        <f t="shared" si="3"/>
        <v>207</v>
      </c>
    </row>
    <row r="26" spans="1:10" ht="15.75" x14ac:dyDescent="0.25">
      <c r="A26" s="2"/>
      <c r="B26" s="1031">
        <f t="shared" si="1"/>
        <v>207</v>
      </c>
      <c r="C26" s="15"/>
      <c r="D26" s="171">
        <f t="shared" si="4"/>
        <v>0</v>
      </c>
      <c r="E26" s="391"/>
      <c r="F26" s="69">
        <f t="shared" si="0"/>
        <v>0</v>
      </c>
      <c r="G26" s="70"/>
      <c r="H26" s="71"/>
      <c r="I26" s="214">
        <f t="shared" si="5"/>
        <v>4698.9399999999996</v>
      </c>
      <c r="J26" s="215">
        <f t="shared" si="3"/>
        <v>207</v>
      </c>
    </row>
    <row r="27" spans="1:10" ht="15.75" x14ac:dyDescent="0.25">
      <c r="A27" s="172"/>
      <c r="B27" s="1031">
        <f t="shared" si="1"/>
        <v>207</v>
      </c>
      <c r="C27" s="15"/>
      <c r="D27" s="171">
        <f t="shared" si="4"/>
        <v>0</v>
      </c>
      <c r="E27" s="391"/>
      <c r="F27" s="69">
        <f t="shared" si="0"/>
        <v>0</v>
      </c>
      <c r="G27" s="70"/>
      <c r="H27" s="71"/>
      <c r="I27" s="214">
        <f t="shared" si="5"/>
        <v>4698.9399999999996</v>
      </c>
      <c r="J27" s="215">
        <f t="shared" si="3"/>
        <v>207</v>
      </c>
    </row>
    <row r="28" spans="1:10" ht="15.75" x14ac:dyDescent="0.25">
      <c r="A28" s="172"/>
      <c r="B28" s="1031">
        <f t="shared" si="1"/>
        <v>207</v>
      </c>
      <c r="C28" s="15"/>
      <c r="D28" s="171">
        <f t="shared" si="4"/>
        <v>0</v>
      </c>
      <c r="E28" s="132"/>
      <c r="F28" s="69">
        <f t="shared" si="0"/>
        <v>0</v>
      </c>
      <c r="G28" s="70"/>
      <c r="H28" s="71"/>
      <c r="I28" s="214">
        <f t="shared" si="5"/>
        <v>4698.9399999999996</v>
      </c>
      <c r="J28" s="215">
        <f t="shared" si="3"/>
        <v>207</v>
      </c>
    </row>
    <row r="29" spans="1:10" ht="15.75" x14ac:dyDescent="0.25">
      <c r="A29" s="172"/>
      <c r="B29" s="1031">
        <f t="shared" si="1"/>
        <v>207</v>
      </c>
      <c r="C29" s="15"/>
      <c r="D29" s="171">
        <f t="shared" si="4"/>
        <v>0</v>
      </c>
      <c r="E29" s="132"/>
      <c r="F29" s="69">
        <f t="shared" si="0"/>
        <v>0</v>
      </c>
      <c r="G29" s="70"/>
      <c r="H29" s="71"/>
      <c r="I29" s="214">
        <f t="shared" si="5"/>
        <v>4698.9399999999996</v>
      </c>
      <c r="J29" s="215">
        <f t="shared" si="3"/>
        <v>207</v>
      </c>
    </row>
    <row r="30" spans="1:10" ht="15.75" x14ac:dyDescent="0.25">
      <c r="A30" s="172"/>
      <c r="B30" s="1031">
        <f t="shared" si="1"/>
        <v>207</v>
      </c>
      <c r="C30" s="15"/>
      <c r="D30" s="171">
        <f t="shared" si="4"/>
        <v>0</v>
      </c>
      <c r="E30" s="132"/>
      <c r="F30" s="69">
        <f t="shared" si="0"/>
        <v>0</v>
      </c>
      <c r="G30" s="70"/>
      <c r="H30" s="71"/>
      <c r="I30" s="214">
        <f t="shared" si="5"/>
        <v>4698.9399999999996</v>
      </c>
      <c r="J30" s="215">
        <f t="shared" si="3"/>
        <v>207</v>
      </c>
    </row>
    <row r="31" spans="1:10" ht="15.75" x14ac:dyDescent="0.25">
      <c r="A31" s="172"/>
      <c r="B31" s="1031">
        <f t="shared" si="1"/>
        <v>207</v>
      </c>
      <c r="C31" s="15"/>
      <c r="D31" s="171">
        <f t="shared" si="4"/>
        <v>0</v>
      </c>
      <c r="E31" s="132"/>
      <c r="F31" s="69">
        <f t="shared" si="0"/>
        <v>0</v>
      </c>
      <c r="G31" s="70"/>
      <c r="H31" s="71"/>
      <c r="I31" s="214">
        <f t="shared" si="5"/>
        <v>4698.9399999999996</v>
      </c>
      <c r="J31" s="215">
        <f t="shared" si="3"/>
        <v>207</v>
      </c>
    </row>
    <row r="32" spans="1:10" ht="15.75" x14ac:dyDescent="0.25">
      <c r="A32" s="2"/>
      <c r="B32" s="1031">
        <f t="shared" si="1"/>
        <v>207</v>
      </c>
      <c r="C32" s="15"/>
      <c r="D32" s="171">
        <f t="shared" si="4"/>
        <v>0</v>
      </c>
      <c r="E32" s="132"/>
      <c r="F32" s="69">
        <f t="shared" si="0"/>
        <v>0</v>
      </c>
      <c r="G32" s="70"/>
      <c r="H32" s="71"/>
      <c r="I32" s="214">
        <f t="shared" si="5"/>
        <v>4698.9399999999996</v>
      </c>
      <c r="J32" s="215">
        <f t="shared" si="3"/>
        <v>207</v>
      </c>
    </row>
    <row r="33" spans="1:10" ht="15.75" x14ac:dyDescent="0.25">
      <c r="A33" s="2"/>
      <c r="B33" s="1031">
        <f t="shared" si="1"/>
        <v>207</v>
      </c>
      <c r="C33" s="15"/>
      <c r="D33" s="171">
        <f t="shared" si="4"/>
        <v>0</v>
      </c>
      <c r="E33" s="361"/>
      <c r="F33" s="69">
        <f t="shared" si="0"/>
        <v>0</v>
      </c>
      <c r="G33" s="70"/>
      <c r="H33" s="71"/>
      <c r="I33" s="214">
        <f t="shared" si="5"/>
        <v>4698.9399999999996</v>
      </c>
      <c r="J33" s="215">
        <f t="shared" si="3"/>
        <v>207</v>
      </c>
    </row>
    <row r="34" spans="1:10" ht="15.75" x14ac:dyDescent="0.25">
      <c r="A34" s="2"/>
      <c r="B34" s="1031">
        <f t="shared" si="1"/>
        <v>207</v>
      </c>
      <c r="C34" s="15"/>
      <c r="D34" s="171">
        <f t="shared" si="4"/>
        <v>0</v>
      </c>
      <c r="E34" s="361"/>
      <c r="F34" s="69">
        <f t="shared" si="0"/>
        <v>0</v>
      </c>
      <c r="G34" s="70"/>
      <c r="H34" s="71"/>
      <c r="I34" s="214">
        <f t="shared" si="5"/>
        <v>4698.9399999999996</v>
      </c>
      <c r="J34" s="215">
        <f t="shared" si="3"/>
        <v>207</v>
      </c>
    </row>
    <row r="35" spans="1:10" ht="15.75" x14ac:dyDescent="0.25">
      <c r="A35" s="2"/>
      <c r="B35" s="1031">
        <f t="shared" si="1"/>
        <v>207</v>
      </c>
      <c r="C35" s="15"/>
      <c r="D35" s="171">
        <f t="shared" si="4"/>
        <v>0</v>
      </c>
      <c r="E35" s="361"/>
      <c r="F35" s="69">
        <f t="shared" si="0"/>
        <v>0</v>
      </c>
      <c r="G35" s="70"/>
      <c r="H35" s="71"/>
      <c r="I35" s="214">
        <f t="shared" si="5"/>
        <v>4698.9399999999996</v>
      </c>
      <c r="J35" s="215">
        <f t="shared" si="3"/>
        <v>207</v>
      </c>
    </row>
    <row r="36" spans="1:10" ht="15.75" x14ac:dyDescent="0.25">
      <c r="A36" s="2"/>
      <c r="B36" s="1031">
        <f t="shared" si="1"/>
        <v>207</v>
      </c>
      <c r="C36" s="15"/>
      <c r="D36" s="171">
        <f t="shared" si="4"/>
        <v>0</v>
      </c>
      <c r="E36" s="361"/>
      <c r="F36" s="69">
        <f t="shared" si="0"/>
        <v>0</v>
      </c>
      <c r="G36" s="70"/>
      <c r="H36" s="71"/>
      <c r="I36" s="214">
        <f t="shared" si="5"/>
        <v>4698.9399999999996</v>
      </c>
      <c r="J36" s="215">
        <f t="shared" si="3"/>
        <v>207</v>
      </c>
    </row>
    <row r="37" spans="1:10" ht="15.75" x14ac:dyDescent="0.25">
      <c r="A37" s="2"/>
      <c r="B37" s="1031">
        <f t="shared" si="1"/>
        <v>207</v>
      </c>
      <c r="C37" s="15"/>
      <c r="D37" s="171">
        <f t="shared" si="4"/>
        <v>0</v>
      </c>
      <c r="E37" s="361" t="s">
        <v>41</v>
      </c>
      <c r="F37" s="69">
        <f t="shared" si="0"/>
        <v>0</v>
      </c>
      <c r="G37" s="70"/>
      <c r="H37" s="71"/>
      <c r="I37" s="214">
        <f t="shared" si="5"/>
        <v>4698.9399999999996</v>
      </c>
      <c r="J37" s="215">
        <f t="shared" si="3"/>
        <v>207</v>
      </c>
    </row>
    <row r="38" spans="1:10" ht="15.75" x14ac:dyDescent="0.25">
      <c r="A38" s="2"/>
      <c r="B38" s="1031">
        <f t="shared" si="1"/>
        <v>207</v>
      </c>
      <c r="C38" s="15"/>
      <c r="D38" s="171">
        <f t="shared" si="4"/>
        <v>0</v>
      </c>
      <c r="E38" s="132"/>
      <c r="F38" s="69">
        <f t="shared" si="0"/>
        <v>0</v>
      </c>
      <c r="G38" s="70"/>
      <c r="H38" s="71"/>
      <c r="I38" s="214">
        <f t="shared" si="5"/>
        <v>4698.9399999999996</v>
      </c>
      <c r="J38" s="215">
        <f t="shared" si="3"/>
        <v>207</v>
      </c>
    </row>
    <row r="39" spans="1:10" ht="15.75" x14ac:dyDescent="0.25">
      <c r="A39" s="2"/>
      <c r="B39" s="1031">
        <f t="shared" si="1"/>
        <v>207</v>
      </c>
      <c r="C39" s="15"/>
      <c r="D39" s="171">
        <f t="shared" si="4"/>
        <v>0</v>
      </c>
      <c r="E39" s="361"/>
      <c r="F39" s="69">
        <f t="shared" si="0"/>
        <v>0</v>
      </c>
      <c r="G39" s="70"/>
      <c r="H39" s="71"/>
      <c r="I39" s="214">
        <f t="shared" si="5"/>
        <v>4698.9399999999996</v>
      </c>
      <c r="J39" s="215">
        <f t="shared" si="3"/>
        <v>207</v>
      </c>
    </row>
    <row r="40" spans="1:10" ht="15.75" x14ac:dyDescent="0.25">
      <c r="A40" s="2"/>
      <c r="B40" s="1031">
        <f t="shared" si="1"/>
        <v>207</v>
      </c>
      <c r="C40" s="15"/>
      <c r="D40" s="171">
        <f t="shared" si="4"/>
        <v>0</v>
      </c>
      <c r="E40" s="361"/>
      <c r="F40" s="69">
        <f t="shared" si="0"/>
        <v>0</v>
      </c>
      <c r="G40" s="70"/>
      <c r="H40" s="71"/>
      <c r="I40" s="214">
        <f t="shared" si="5"/>
        <v>4698.9399999999996</v>
      </c>
      <c r="J40" s="215">
        <f t="shared" si="3"/>
        <v>207</v>
      </c>
    </row>
    <row r="41" spans="1:10" ht="15.75" x14ac:dyDescent="0.25">
      <c r="A41" s="2"/>
      <c r="B41" s="1031">
        <f t="shared" si="1"/>
        <v>207</v>
      </c>
      <c r="C41" s="15"/>
      <c r="D41" s="171">
        <f t="shared" si="4"/>
        <v>0</v>
      </c>
      <c r="E41" s="361"/>
      <c r="F41" s="69">
        <f t="shared" si="0"/>
        <v>0</v>
      </c>
      <c r="G41" s="70"/>
      <c r="H41" s="71"/>
      <c r="I41" s="214">
        <f t="shared" si="5"/>
        <v>4698.9399999999996</v>
      </c>
      <c r="J41" s="215">
        <f t="shared" si="3"/>
        <v>207</v>
      </c>
    </row>
    <row r="42" spans="1:10" ht="15.75" x14ac:dyDescent="0.25">
      <c r="A42" s="2"/>
      <c r="B42" s="1031">
        <f t="shared" si="1"/>
        <v>207</v>
      </c>
      <c r="C42" s="15"/>
      <c r="D42" s="171">
        <f t="shared" si="4"/>
        <v>0</v>
      </c>
      <c r="E42" s="361"/>
      <c r="F42" s="69">
        <f t="shared" si="0"/>
        <v>0</v>
      </c>
      <c r="G42" s="70"/>
      <c r="H42" s="71"/>
      <c r="I42" s="214">
        <f t="shared" si="5"/>
        <v>4698.9399999999996</v>
      </c>
      <c r="J42" s="215">
        <f t="shared" si="3"/>
        <v>207</v>
      </c>
    </row>
    <row r="43" spans="1:10" ht="15.75" x14ac:dyDescent="0.25">
      <c r="A43" s="2"/>
      <c r="B43" s="1031">
        <f t="shared" si="1"/>
        <v>207</v>
      </c>
      <c r="C43" s="15"/>
      <c r="D43" s="171">
        <f t="shared" si="4"/>
        <v>0</v>
      </c>
      <c r="E43" s="361"/>
      <c r="F43" s="69">
        <f t="shared" si="0"/>
        <v>0</v>
      </c>
      <c r="G43" s="70"/>
      <c r="H43" s="71"/>
      <c r="I43" s="214">
        <f t="shared" si="5"/>
        <v>4698.9399999999996</v>
      </c>
      <c r="J43" s="215">
        <f t="shared" si="3"/>
        <v>207</v>
      </c>
    </row>
    <row r="44" spans="1:10" ht="15.75" x14ac:dyDescent="0.25">
      <c r="A44" s="2"/>
      <c r="B44" s="1031">
        <f t="shared" si="1"/>
        <v>207</v>
      </c>
      <c r="C44" s="15"/>
      <c r="D44" s="171">
        <f t="shared" si="4"/>
        <v>0</v>
      </c>
      <c r="E44" s="361"/>
      <c r="F44" s="69">
        <f t="shared" si="0"/>
        <v>0</v>
      </c>
      <c r="G44" s="70"/>
      <c r="H44" s="71"/>
      <c r="I44" s="214">
        <f t="shared" si="5"/>
        <v>4698.9399999999996</v>
      </c>
      <c r="J44" s="215">
        <f t="shared" si="3"/>
        <v>207</v>
      </c>
    </row>
    <row r="45" spans="1:10" ht="15.75" x14ac:dyDescent="0.25">
      <c r="A45" s="2"/>
      <c r="B45" s="1031">
        <f t="shared" si="1"/>
        <v>207</v>
      </c>
      <c r="C45" s="15"/>
      <c r="D45" s="171">
        <f t="shared" si="4"/>
        <v>0</v>
      </c>
      <c r="E45" s="361"/>
      <c r="F45" s="69">
        <f t="shared" si="0"/>
        <v>0</v>
      </c>
      <c r="G45" s="70"/>
      <c r="H45" s="71"/>
      <c r="I45" s="214">
        <f t="shared" si="5"/>
        <v>4698.9399999999996</v>
      </c>
      <c r="J45" s="215">
        <f t="shared" si="3"/>
        <v>207</v>
      </c>
    </row>
    <row r="46" spans="1:10" ht="15.75" x14ac:dyDescent="0.25">
      <c r="A46" s="2"/>
      <c r="B46" s="1031">
        <f t="shared" si="1"/>
        <v>207</v>
      </c>
      <c r="C46" s="15"/>
      <c r="D46" s="171">
        <f t="shared" si="4"/>
        <v>0</v>
      </c>
      <c r="E46" s="361"/>
      <c r="F46" s="69">
        <f t="shared" si="0"/>
        <v>0</v>
      </c>
      <c r="G46" s="70"/>
      <c r="H46" s="71"/>
      <c r="I46" s="214">
        <f t="shared" si="5"/>
        <v>4698.9399999999996</v>
      </c>
      <c r="J46" s="215">
        <f t="shared" si="3"/>
        <v>207</v>
      </c>
    </row>
    <row r="47" spans="1:10" ht="15.75" x14ac:dyDescent="0.25">
      <c r="A47" s="2"/>
      <c r="B47" s="1031">
        <f t="shared" si="1"/>
        <v>207</v>
      </c>
      <c r="C47" s="15"/>
      <c r="D47" s="171">
        <f t="shared" si="4"/>
        <v>0</v>
      </c>
      <c r="E47" s="361"/>
      <c r="F47" s="69">
        <f t="shared" si="0"/>
        <v>0</v>
      </c>
      <c r="G47" s="70"/>
      <c r="H47" s="71"/>
      <c r="I47" s="214">
        <f t="shared" si="5"/>
        <v>4698.9399999999996</v>
      </c>
      <c r="J47" s="215">
        <f t="shared" si="3"/>
        <v>207</v>
      </c>
    </row>
    <row r="48" spans="1:10" ht="15.75" x14ac:dyDescent="0.25">
      <c r="A48" s="2"/>
      <c r="B48" s="1031">
        <f t="shared" si="1"/>
        <v>207</v>
      </c>
      <c r="C48" s="15"/>
      <c r="D48" s="171">
        <f t="shared" si="4"/>
        <v>0</v>
      </c>
      <c r="E48" s="361"/>
      <c r="F48" s="69">
        <f t="shared" si="0"/>
        <v>0</v>
      </c>
      <c r="G48" s="70"/>
      <c r="H48" s="71"/>
      <c r="I48" s="214">
        <f t="shared" si="5"/>
        <v>4698.9399999999996</v>
      </c>
      <c r="J48" s="215">
        <f t="shared" si="3"/>
        <v>207</v>
      </c>
    </row>
    <row r="49" spans="1:10" ht="15.75" x14ac:dyDescent="0.25">
      <c r="A49" s="2"/>
      <c r="B49" s="1031">
        <f t="shared" si="1"/>
        <v>207</v>
      </c>
      <c r="C49" s="15"/>
      <c r="D49" s="171">
        <f t="shared" si="4"/>
        <v>0</v>
      </c>
      <c r="E49" s="361"/>
      <c r="F49" s="69">
        <f t="shared" si="0"/>
        <v>0</v>
      </c>
      <c r="G49" s="70"/>
      <c r="H49" s="71"/>
      <c r="I49" s="214">
        <f t="shared" si="5"/>
        <v>4698.9399999999996</v>
      </c>
      <c r="J49" s="215">
        <f t="shared" si="3"/>
        <v>207</v>
      </c>
    </row>
    <row r="50" spans="1:10" ht="15.75" x14ac:dyDescent="0.25">
      <c r="A50" s="2"/>
      <c r="B50" s="1031">
        <f t="shared" si="1"/>
        <v>207</v>
      </c>
      <c r="C50" s="15"/>
      <c r="D50" s="171">
        <f t="shared" si="4"/>
        <v>0</v>
      </c>
      <c r="E50" s="361"/>
      <c r="F50" s="69">
        <f t="shared" si="0"/>
        <v>0</v>
      </c>
      <c r="G50" s="70"/>
      <c r="H50" s="71"/>
      <c r="I50" s="214">
        <f t="shared" si="5"/>
        <v>4698.9399999999996</v>
      </c>
      <c r="J50" s="215">
        <f t="shared" si="3"/>
        <v>207</v>
      </c>
    </row>
    <row r="51" spans="1:10" ht="16.5" thickBot="1" x14ac:dyDescent="0.3">
      <c r="A51" s="4"/>
      <c r="B51" s="1031">
        <f t="shared" si="1"/>
        <v>207</v>
      </c>
      <c r="C51" s="37"/>
      <c r="D51" s="180">
        <f t="shared" si="4"/>
        <v>0</v>
      </c>
      <c r="E51" s="243"/>
      <c r="F51" s="195">
        <f t="shared" si="0"/>
        <v>0</v>
      </c>
      <c r="G51" s="196"/>
      <c r="H51" s="188"/>
    </row>
    <row r="52" spans="1:10" ht="17.25" thickTop="1" thickBot="1" x14ac:dyDescent="0.3">
      <c r="B52" s="1031">
        <f t="shared" si="1"/>
        <v>199</v>
      </c>
      <c r="C52" s="90">
        <f>SUM(C8:C51)</f>
        <v>8</v>
      </c>
      <c r="D52" s="171">
        <f t="shared" si="4"/>
        <v>1592</v>
      </c>
      <c r="E52" s="38"/>
      <c r="F52" s="5">
        <f>SUM(F8:F51)</f>
        <v>179.55</v>
      </c>
    </row>
    <row r="53" spans="1:10" ht="16.5" thickBot="1" x14ac:dyDescent="0.3">
      <c r="A53" s="51"/>
      <c r="B53" s="1031">
        <f t="shared" si="1"/>
        <v>199</v>
      </c>
      <c r="D53" s="171">
        <f t="shared" si="4"/>
        <v>0</v>
      </c>
      <c r="E53" s="68">
        <f>F4+F5+F6-+C52</f>
        <v>207</v>
      </c>
    </row>
    <row r="54" spans="1:10" ht="15.75" thickBot="1" x14ac:dyDescent="0.3">
      <c r="A54" s="116"/>
    </row>
    <row r="55" spans="1:10" ht="16.5" thickTop="1" thickBot="1" x14ac:dyDescent="0.3">
      <c r="A55" s="47"/>
      <c r="C55" s="1198" t="s">
        <v>11</v>
      </c>
      <c r="D55" s="1199"/>
      <c r="E55" s="142">
        <f>E5+E4+E6+-F52</f>
        <v>4698.9399999999996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F1" workbookViewId="0">
      <selection activeCell="K1" sqref="K1:Q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55" t="s">
        <v>357</v>
      </c>
      <c r="B1" s="1155"/>
      <c r="C1" s="1155"/>
      <c r="D1" s="1155"/>
      <c r="E1" s="1155"/>
      <c r="F1" s="1155"/>
      <c r="G1" s="1155"/>
      <c r="H1" s="11">
        <v>1</v>
      </c>
      <c r="K1" s="1155" t="str">
        <f>A1</f>
        <v>INVENTARIO  DEL MES DE  FEBRERO   2023</v>
      </c>
      <c r="L1" s="1155"/>
      <c r="M1" s="1155"/>
      <c r="N1" s="1155"/>
      <c r="O1" s="1155"/>
      <c r="P1" s="1155"/>
      <c r="Q1" s="115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163"/>
      <c r="B4" s="1192" t="s">
        <v>191</v>
      </c>
      <c r="C4" s="125"/>
      <c r="D4" s="131"/>
      <c r="E4" s="121"/>
      <c r="F4" s="73"/>
      <c r="G4" s="47"/>
      <c r="H4" s="974"/>
      <c r="K4" s="1163"/>
      <c r="L4" s="1192" t="s">
        <v>191</v>
      </c>
      <c r="M4" s="125"/>
      <c r="N4" s="131"/>
      <c r="O4" s="121"/>
      <c r="P4" s="73"/>
      <c r="Q4" s="47"/>
      <c r="R4" s="974"/>
    </row>
    <row r="5" spans="1:19" ht="15" customHeight="1" x14ac:dyDescent="0.25">
      <c r="A5" s="1163"/>
      <c r="B5" s="1193"/>
      <c r="C5" s="125">
        <v>133</v>
      </c>
      <c r="D5" s="224">
        <v>44967</v>
      </c>
      <c r="E5" s="78">
        <v>500.82</v>
      </c>
      <c r="F5" s="62">
        <v>23</v>
      </c>
      <c r="K5" s="1163"/>
      <c r="L5" s="1193"/>
      <c r="M5" s="125"/>
      <c r="N5" s="224">
        <v>44989</v>
      </c>
      <c r="O5" s="710">
        <v>1034.5899999999999</v>
      </c>
      <c r="P5" s="909">
        <v>40</v>
      </c>
    </row>
    <row r="6" spans="1:19" ht="15" customHeight="1" x14ac:dyDescent="0.25">
      <c r="A6" s="921" t="s">
        <v>92</v>
      </c>
      <c r="B6" s="1193"/>
      <c r="C6" s="125">
        <v>133</v>
      </c>
      <c r="D6" s="224">
        <v>44979</v>
      </c>
      <c r="E6" s="78">
        <v>929.23</v>
      </c>
      <c r="F6" s="62">
        <v>40</v>
      </c>
      <c r="G6" s="5">
        <f>F56</f>
        <v>701.03</v>
      </c>
      <c r="H6" s="151">
        <f>E4+E5+E7+E6+E7+E8-G6</f>
        <v>729.02</v>
      </c>
      <c r="K6" s="1205" t="s">
        <v>322</v>
      </c>
      <c r="L6" s="1193"/>
      <c r="M6" s="125"/>
      <c r="N6" s="224"/>
      <c r="O6" s="78"/>
      <c r="P6" s="62"/>
      <c r="Q6" s="5">
        <f>P56</f>
        <v>0</v>
      </c>
      <c r="R6" s="151">
        <f>O4+O5+O7+O6+O7+O8-Q6</f>
        <v>1034.5899999999999</v>
      </c>
    </row>
    <row r="7" spans="1:19" ht="15.75" x14ac:dyDescent="0.25">
      <c r="A7" s="921"/>
      <c r="B7" s="922"/>
      <c r="C7" s="125"/>
      <c r="D7" s="224"/>
      <c r="E7" s="78"/>
      <c r="F7" s="62"/>
      <c r="K7" s="1205"/>
      <c r="L7" s="1024"/>
      <c r="M7" s="125"/>
      <c r="N7" s="224"/>
      <c r="O7" s="78"/>
      <c r="P7" s="62"/>
    </row>
    <row r="8" spans="1:19" ht="16.5" thickBot="1" x14ac:dyDescent="0.3">
      <c r="A8" s="921"/>
      <c r="B8" s="922"/>
      <c r="C8" s="125"/>
      <c r="D8" s="224"/>
      <c r="E8" s="78"/>
      <c r="F8" s="62"/>
      <c r="K8" s="1023"/>
      <c r="L8" s="1024"/>
      <c r="M8" s="125"/>
      <c r="N8" s="224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30">
        <f>F4+F5-C10+F6+F7+F8</f>
        <v>58</v>
      </c>
      <c r="C10" s="799">
        <v>5</v>
      </c>
      <c r="D10" s="625">
        <v>120.91</v>
      </c>
      <c r="E10" s="729">
        <v>44971</v>
      </c>
      <c r="F10" s="625">
        <f t="shared" ref="F10:F55" si="0">D10</f>
        <v>120.91</v>
      </c>
      <c r="G10" s="623" t="s">
        <v>263</v>
      </c>
      <c r="H10" s="624">
        <v>135</v>
      </c>
      <c r="I10" s="730">
        <f>E5+E4-F10+E6+E7+E8</f>
        <v>1309.1399999999999</v>
      </c>
      <c r="J10" s="654"/>
      <c r="K10" s="55" t="s">
        <v>32</v>
      </c>
      <c r="L10" s="830">
        <f>P4+P5-M10+P6+P7+P8</f>
        <v>40</v>
      </c>
      <c r="M10" s="799"/>
      <c r="N10" s="625"/>
      <c r="O10" s="729"/>
      <c r="P10" s="625">
        <f t="shared" ref="P10:P55" si="1">N10</f>
        <v>0</v>
      </c>
      <c r="Q10" s="623"/>
      <c r="R10" s="624"/>
      <c r="S10" s="730">
        <f>O5+O4-P10+O6+O7+O8</f>
        <v>1034.5899999999999</v>
      </c>
    </row>
    <row r="11" spans="1:19" x14ac:dyDescent="0.25">
      <c r="A11" s="77"/>
      <c r="B11" s="757">
        <f t="shared" ref="B11:B54" si="2">B10-C11</f>
        <v>57</v>
      </c>
      <c r="C11" s="799">
        <v>1</v>
      </c>
      <c r="D11" s="625">
        <v>21.85</v>
      </c>
      <c r="E11" s="729">
        <v>44974</v>
      </c>
      <c r="F11" s="625">
        <f t="shared" si="0"/>
        <v>21.85</v>
      </c>
      <c r="G11" s="623" t="s">
        <v>207</v>
      </c>
      <c r="H11" s="624">
        <v>135</v>
      </c>
      <c r="I11" s="730">
        <f>I10-F11</f>
        <v>1287.29</v>
      </c>
      <c r="J11" s="654"/>
      <c r="K11" s="77"/>
      <c r="L11" s="757">
        <f t="shared" ref="L11:L54" si="3">L10-M11</f>
        <v>40</v>
      </c>
      <c r="M11" s="799"/>
      <c r="N11" s="625"/>
      <c r="O11" s="729"/>
      <c r="P11" s="625">
        <f t="shared" si="1"/>
        <v>0</v>
      </c>
      <c r="Q11" s="623"/>
      <c r="R11" s="624"/>
      <c r="S11" s="730">
        <f>S10-P11</f>
        <v>1034.5899999999999</v>
      </c>
    </row>
    <row r="12" spans="1:19" x14ac:dyDescent="0.25">
      <c r="A12" s="12"/>
      <c r="B12" s="757">
        <f t="shared" si="2"/>
        <v>49</v>
      </c>
      <c r="C12" s="702">
        <v>8</v>
      </c>
      <c r="D12" s="625">
        <v>176.15</v>
      </c>
      <c r="E12" s="729">
        <v>44975</v>
      </c>
      <c r="F12" s="625">
        <f t="shared" si="0"/>
        <v>176.15</v>
      </c>
      <c r="G12" s="623" t="s">
        <v>208</v>
      </c>
      <c r="H12" s="624">
        <v>135</v>
      </c>
      <c r="I12" s="730">
        <f t="shared" ref="I12:I55" si="4">I11-F12</f>
        <v>1111.1399999999999</v>
      </c>
      <c r="J12" s="654"/>
      <c r="K12" s="12"/>
      <c r="L12" s="757">
        <f t="shared" si="3"/>
        <v>40</v>
      </c>
      <c r="M12" s="702"/>
      <c r="N12" s="625"/>
      <c r="O12" s="729"/>
      <c r="P12" s="625">
        <f t="shared" si="1"/>
        <v>0</v>
      </c>
      <c r="Q12" s="623"/>
      <c r="R12" s="624"/>
      <c r="S12" s="730">
        <f t="shared" ref="S12:S55" si="5">S11-P12</f>
        <v>1034.5899999999999</v>
      </c>
    </row>
    <row r="13" spans="1:19" x14ac:dyDescent="0.25">
      <c r="A13" s="55" t="s">
        <v>33</v>
      </c>
      <c r="B13" s="757">
        <f t="shared" si="2"/>
        <v>45</v>
      </c>
      <c r="C13" s="702">
        <v>4</v>
      </c>
      <c r="D13" s="625">
        <v>77.290000000000006</v>
      </c>
      <c r="E13" s="729">
        <v>44975</v>
      </c>
      <c r="F13" s="625">
        <f t="shared" si="0"/>
        <v>77.290000000000006</v>
      </c>
      <c r="G13" s="623" t="s">
        <v>209</v>
      </c>
      <c r="H13" s="624">
        <v>135</v>
      </c>
      <c r="I13" s="730">
        <f t="shared" si="4"/>
        <v>1033.8499999999999</v>
      </c>
      <c r="J13" s="654"/>
      <c r="K13" s="55" t="s">
        <v>33</v>
      </c>
      <c r="L13" s="757">
        <f t="shared" si="3"/>
        <v>40</v>
      </c>
      <c r="M13" s="702"/>
      <c r="N13" s="625"/>
      <c r="O13" s="729"/>
      <c r="P13" s="625">
        <f t="shared" si="1"/>
        <v>0</v>
      </c>
      <c r="Q13" s="623"/>
      <c r="R13" s="624"/>
      <c r="S13" s="730">
        <f t="shared" si="5"/>
        <v>1034.5899999999999</v>
      </c>
    </row>
    <row r="14" spans="1:19" x14ac:dyDescent="0.25">
      <c r="A14" s="77"/>
      <c r="B14" s="757">
        <f t="shared" si="2"/>
        <v>44</v>
      </c>
      <c r="C14" s="702">
        <v>1</v>
      </c>
      <c r="D14" s="625">
        <v>23.9</v>
      </c>
      <c r="E14" s="729">
        <v>44981</v>
      </c>
      <c r="F14" s="625">
        <f t="shared" si="0"/>
        <v>23.9</v>
      </c>
      <c r="G14" s="623" t="s">
        <v>302</v>
      </c>
      <c r="H14" s="624">
        <v>135</v>
      </c>
      <c r="I14" s="730">
        <f t="shared" si="4"/>
        <v>1009.9499999999999</v>
      </c>
      <c r="J14" s="654"/>
      <c r="K14" s="77"/>
      <c r="L14" s="757">
        <f t="shared" si="3"/>
        <v>40</v>
      </c>
      <c r="M14" s="702"/>
      <c r="N14" s="625"/>
      <c r="O14" s="729"/>
      <c r="P14" s="625">
        <f t="shared" si="1"/>
        <v>0</v>
      </c>
      <c r="Q14" s="623"/>
      <c r="R14" s="624"/>
      <c r="S14" s="730">
        <f t="shared" si="5"/>
        <v>1034.5899999999999</v>
      </c>
    </row>
    <row r="15" spans="1:19" x14ac:dyDescent="0.25">
      <c r="A15" s="12"/>
      <c r="B15" s="177">
        <f t="shared" si="2"/>
        <v>43</v>
      </c>
      <c r="C15" s="15">
        <v>1</v>
      </c>
      <c r="D15" s="625">
        <v>22.83</v>
      </c>
      <c r="E15" s="729">
        <v>44982</v>
      </c>
      <c r="F15" s="625">
        <f t="shared" si="0"/>
        <v>22.83</v>
      </c>
      <c r="G15" s="623" t="s">
        <v>307</v>
      </c>
      <c r="H15" s="624">
        <v>135</v>
      </c>
      <c r="I15" s="730">
        <f t="shared" si="4"/>
        <v>987.11999999999989</v>
      </c>
      <c r="K15" s="12"/>
      <c r="L15" s="177">
        <f t="shared" si="3"/>
        <v>40</v>
      </c>
      <c r="M15" s="15"/>
      <c r="N15" s="625"/>
      <c r="O15" s="729"/>
      <c r="P15" s="625">
        <f t="shared" si="1"/>
        <v>0</v>
      </c>
      <c r="Q15" s="623"/>
      <c r="R15" s="624"/>
      <c r="S15" s="730">
        <f t="shared" si="5"/>
        <v>1034.5899999999999</v>
      </c>
    </row>
    <row r="16" spans="1:19" x14ac:dyDescent="0.25">
      <c r="B16" s="177">
        <f t="shared" si="2"/>
        <v>39</v>
      </c>
      <c r="C16" s="15">
        <v>4</v>
      </c>
      <c r="D16" s="625">
        <v>81.790000000000006</v>
      </c>
      <c r="E16" s="729">
        <v>44988</v>
      </c>
      <c r="F16" s="625">
        <f t="shared" si="0"/>
        <v>81.790000000000006</v>
      </c>
      <c r="G16" s="623" t="s">
        <v>333</v>
      </c>
      <c r="H16" s="624">
        <v>135</v>
      </c>
      <c r="I16" s="730">
        <f t="shared" si="4"/>
        <v>905.32999999999993</v>
      </c>
      <c r="L16" s="177">
        <f t="shared" si="3"/>
        <v>40</v>
      </c>
      <c r="M16" s="15"/>
      <c r="N16" s="625"/>
      <c r="O16" s="729"/>
      <c r="P16" s="625">
        <f t="shared" si="1"/>
        <v>0</v>
      </c>
      <c r="Q16" s="623"/>
      <c r="R16" s="624"/>
      <c r="S16" s="730">
        <f t="shared" si="5"/>
        <v>1034.5899999999999</v>
      </c>
    </row>
    <row r="17" spans="2:19" x14ac:dyDescent="0.25">
      <c r="B17" s="177">
        <f t="shared" si="2"/>
        <v>35</v>
      </c>
      <c r="C17" s="15">
        <v>4</v>
      </c>
      <c r="D17" s="625">
        <v>44.84</v>
      </c>
      <c r="E17" s="729">
        <v>44989</v>
      </c>
      <c r="F17" s="625">
        <f t="shared" si="0"/>
        <v>44.84</v>
      </c>
      <c r="G17" s="623" t="s">
        <v>341</v>
      </c>
      <c r="H17" s="624">
        <v>135</v>
      </c>
      <c r="I17" s="730">
        <f t="shared" si="4"/>
        <v>860.4899999999999</v>
      </c>
      <c r="L17" s="177">
        <f t="shared" si="3"/>
        <v>40</v>
      </c>
      <c r="M17" s="15"/>
      <c r="N17" s="625"/>
      <c r="O17" s="729"/>
      <c r="P17" s="625">
        <f t="shared" si="1"/>
        <v>0</v>
      </c>
      <c r="Q17" s="623"/>
      <c r="R17" s="624"/>
      <c r="S17" s="730">
        <f t="shared" si="5"/>
        <v>1034.5899999999999</v>
      </c>
    </row>
    <row r="18" spans="2:19" x14ac:dyDescent="0.25">
      <c r="B18" s="707">
        <f t="shared" si="2"/>
        <v>30</v>
      </c>
      <c r="C18" s="15">
        <v>5</v>
      </c>
      <c r="D18" s="625">
        <v>131.47</v>
      </c>
      <c r="E18" s="729">
        <v>44989</v>
      </c>
      <c r="F18" s="625">
        <f t="shared" si="0"/>
        <v>131.47</v>
      </c>
      <c r="G18" s="623" t="s">
        <v>343</v>
      </c>
      <c r="H18" s="624">
        <v>139</v>
      </c>
      <c r="I18" s="710">
        <f t="shared" si="4"/>
        <v>729.01999999999987</v>
      </c>
      <c r="L18" s="177">
        <f t="shared" si="3"/>
        <v>40</v>
      </c>
      <c r="M18" s="15"/>
      <c r="N18" s="625"/>
      <c r="O18" s="729"/>
      <c r="P18" s="625">
        <f t="shared" si="1"/>
        <v>0</v>
      </c>
      <c r="Q18" s="623"/>
      <c r="R18" s="624"/>
      <c r="S18" s="730">
        <f t="shared" si="5"/>
        <v>1034.5899999999999</v>
      </c>
    </row>
    <row r="19" spans="2:19" x14ac:dyDescent="0.25">
      <c r="B19" s="177">
        <f t="shared" si="2"/>
        <v>30</v>
      </c>
      <c r="C19" s="53"/>
      <c r="D19" s="625"/>
      <c r="E19" s="729"/>
      <c r="F19" s="625">
        <f t="shared" si="0"/>
        <v>0</v>
      </c>
      <c r="G19" s="623"/>
      <c r="H19" s="624"/>
      <c r="I19" s="730">
        <f t="shared" si="4"/>
        <v>729.01999999999987</v>
      </c>
      <c r="L19" s="177">
        <f t="shared" si="3"/>
        <v>40</v>
      </c>
      <c r="M19" s="53"/>
      <c r="N19" s="625"/>
      <c r="O19" s="729"/>
      <c r="P19" s="625">
        <f t="shared" si="1"/>
        <v>0</v>
      </c>
      <c r="Q19" s="623"/>
      <c r="R19" s="624"/>
      <c r="S19" s="730">
        <f t="shared" si="5"/>
        <v>1034.5899999999999</v>
      </c>
    </row>
    <row r="20" spans="2:19" x14ac:dyDescent="0.25">
      <c r="B20" s="177">
        <f t="shared" si="2"/>
        <v>30</v>
      </c>
      <c r="C20" s="15"/>
      <c r="D20" s="625"/>
      <c r="E20" s="729"/>
      <c r="F20" s="625">
        <f t="shared" si="0"/>
        <v>0</v>
      </c>
      <c r="G20" s="623"/>
      <c r="H20" s="624"/>
      <c r="I20" s="730">
        <f t="shared" si="4"/>
        <v>729.01999999999987</v>
      </c>
      <c r="L20" s="177">
        <f t="shared" si="3"/>
        <v>40</v>
      </c>
      <c r="M20" s="15"/>
      <c r="N20" s="625"/>
      <c r="O20" s="729"/>
      <c r="P20" s="625">
        <f t="shared" si="1"/>
        <v>0</v>
      </c>
      <c r="Q20" s="623"/>
      <c r="R20" s="624"/>
      <c r="S20" s="730">
        <f t="shared" si="5"/>
        <v>1034.5899999999999</v>
      </c>
    </row>
    <row r="21" spans="2:19" x14ac:dyDescent="0.25">
      <c r="B21" s="177">
        <f t="shared" si="2"/>
        <v>30</v>
      </c>
      <c r="C21" s="15"/>
      <c r="D21" s="625"/>
      <c r="E21" s="729"/>
      <c r="F21" s="625">
        <f t="shared" si="0"/>
        <v>0</v>
      </c>
      <c r="G21" s="623"/>
      <c r="H21" s="624"/>
      <c r="I21" s="730">
        <f t="shared" si="4"/>
        <v>729.01999999999987</v>
      </c>
      <c r="L21" s="177">
        <f t="shared" si="3"/>
        <v>40</v>
      </c>
      <c r="M21" s="15"/>
      <c r="N21" s="625"/>
      <c r="O21" s="729"/>
      <c r="P21" s="625">
        <f t="shared" si="1"/>
        <v>0</v>
      </c>
      <c r="Q21" s="623"/>
      <c r="R21" s="624"/>
      <c r="S21" s="730">
        <f t="shared" si="5"/>
        <v>1034.5899999999999</v>
      </c>
    </row>
    <row r="22" spans="2:19" x14ac:dyDescent="0.25">
      <c r="B22" s="177">
        <f t="shared" si="2"/>
        <v>30</v>
      </c>
      <c r="C22" s="15"/>
      <c r="D22" s="69"/>
      <c r="E22" s="238"/>
      <c r="F22" s="69">
        <f t="shared" si="0"/>
        <v>0</v>
      </c>
      <c r="G22" s="70"/>
      <c r="H22" s="71"/>
      <c r="I22" s="78">
        <f t="shared" si="4"/>
        <v>729.01999999999987</v>
      </c>
      <c r="L22" s="177">
        <f t="shared" si="3"/>
        <v>40</v>
      </c>
      <c r="M22" s="15"/>
      <c r="N22" s="69"/>
      <c r="O22" s="238"/>
      <c r="P22" s="69">
        <f t="shared" si="1"/>
        <v>0</v>
      </c>
      <c r="Q22" s="70"/>
      <c r="R22" s="71"/>
      <c r="S22" s="78">
        <f t="shared" si="5"/>
        <v>1034.5899999999999</v>
      </c>
    </row>
    <row r="23" spans="2:19" x14ac:dyDescent="0.25">
      <c r="B23" s="177">
        <f t="shared" si="2"/>
        <v>30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4"/>
        <v>729.01999999999987</v>
      </c>
      <c r="L23" s="177">
        <f t="shared" si="3"/>
        <v>40</v>
      </c>
      <c r="M23" s="15"/>
      <c r="N23" s="69"/>
      <c r="O23" s="238"/>
      <c r="P23" s="69">
        <f t="shared" si="1"/>
        <v>0</v>
      </c>
      <c r="Q23" s="70"/>
      <c r="R23" s="71"/>
      <c r="S23" s="78">
        <f t="shared" si="5"/>
        <v>1034.5899999999999</v>
      </c>
    </row>
    <row r="24" spans="2:19" x14ac:dyDescent="0.25">
      <c r="B24" s="177">
        <f t="shared" si="2"/>
        <v>30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4"/>
        <v>729.01999999999987</v>
      </c>
      <c r="L24" s="177">
        <f t="shared" si="3"/>
        <v>40</v>
      </c>
      <c r="M24" s="15"/>
      <c r="N24" s="69"/>
      <c r="O24" s="238"/>
      <c r="P24" s="69">
        <f t="shared" si="1"/>
        <v>0</v>
      </c>
      <c r="Q24" s="70"/>
      <c r="R24" s="71"/>
      <c r="S24" s="78">
        <f t="shared" si="5"/>
        <v>1034.5899999999999</v>
      </c>
    </row>
    <row r="25" spans="2:19" x14ac:dyDescent="0.25">
      <c r="B25" s="177">
        <f t="shared" si="2"/>
        <v>30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4"/>
        <v>729.01999999999987</v>
      </c>
      <c r="L25" s="177">
        <f t="shared" si="3"/>
        <v>40</v>
      </c>
      <c r="M25" s="15"/>
      <c r="N25" s="69"/>
      <c r="O25" s="238"/>
      <c r="P25" s="69">
        <f t="shared" si="1"/>
        <v>0</v>
      </c>
      <c r="Q25" s="70"/>
      <c r="R25" s="71"/>
      <c r="S25" s="78">
        <f t="shared" si="5"/>
        <v>1034.5899999999999</v>
      </c>
    </row>
    <row r="26" spans="2:19" x14ac:dyDescent="0.25">
      <c r="B26" s="177">
        <f t="shared" si="2"/>
        <v>30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4"/>
        <v>729.01999999999987</v>
      </c>
      <c r="L26" s="177">
        <f t="shared" si="3"/>
        <v>40</v>
      </c>
      <c r="M26" s="15"/>
      <c r="N26" s="69"/>
      <c r="O26" s="238"/>
      <c r="P26" s="69">
        <f t="shared" si="1"/>
        <v>0</v>
      </c>
      <c r="Q26" s="70"/>
      <c r="R26" s="71"/>
      <c r="S26" s="78">
        <f t="shared" si="5"/>
        <v>1034.5899999999999</v>
      </c>
    </row>
    <row r="27" spans="2:19" x14ac:dyDescent="0.25">
      <c r="B27" s="177">
        <f t="shared" si="2"/>
        <v>30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4"/>
        <v>729.01999999999987</v>
      </c>
      <c r="L27" s="177">
        <f t="shared" si="3"/>
        <v>40</v>
      </c>
      <c r="M27" s="15"/>
      <c r="N27" s="69"/>
      <c r="O27" s="238"/>
      <c r="P27" s="69">
        <f t="shared" si="1"/>
        <v>0</v>
      </c>
      <c r="Q27" s="70"/>
      <c r="R27" s="71"/>
      <c r="S27" s="78">
        <f t="shared" si="5"/>
        <v>1034.5899999999999</v>
      </c>
    </row>
    <row r="28" spans="2:19" x14ac:dyDescent="0.25">
      <c r="B28" s="177">
        <f t="shared" si="2"/>
        <v>30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4"/>
        <v>729.01999999999987</v>
      </c>
      <c r="L28" s="177">
        <f t="shared" si="3"/>
        <v>40</v>
      </c>
      <c r="M28" s="15"/>
      <c r="N28" s="69"/>
      <c r="O28" s="238"/>
      <c r="P28" s="69">
        <f t="shared" si="1"/>
        <v>0</v>
      </c>
      <c r="Q28" s="70"/>
      <c r="R28" s="71"/>
      <c r="S28" s="78">
        <f t="shared" si="5"/>
        <v>1034.5899999999999</v>
      </c>
    </row>
    <row r="29" spans="2:19" x14ac:dyDescent="0.25">
      <c r="B29" s="177">
        <f t="shared" si="2"/>
        <v>30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4"/>
        <v>729.01999999999987</v>
      </c>
      <c r="L29" s="177">
        <f t="shared" si="3"/>
        <v>40</v>
      </c>
      <c r="M29" s="15"/>
      <c r="N29" s="69"/>
      <c r="O29" s="238"/>
      <c r="P29" s="69">
        <f t="shared" si="1"/>
        <v>0</v>
      </c>
      <c r="Q29" s="70"/>
      <c r="R29" s="71"/>
      <c r="S29" s="78">
        <f t="shared" si="5"/>
        <v>1034.5899999999999</v>
      </c>
    </row>
    <row r="30" spans="2:19" x14ac:dyDescent="0.25">
      <c r="B30" s="177">
        <f t="shared" si="2"/>
        <v>30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4"/>
        <v>729.01999999999987</v>
      </c>
      <c r="L30" s="177">
        <f t="shared" si="3"/>
        <v>40</v>
      </c>
      <c r="M30" s="15"/>
      <c r="N30" s="69"/>
      <c r="O30" s="238"/>
      <c r="P30" s="69">
        <f t="shared" si="1"/>
        <v>0</v>
      </c>
      <c r="Q30" s="70"/>
      <c r="R30" s="71"/>
      <c r="S30" s="78">
        <f t="shared" si="5"/>
        <v>1034.5899999999999</v>
      </c>
    </row>
    <row r="31" spans="2:19" x14ac:dyDescent="0.25">
      <c r="B31" s="177">
        <f t="shared" si="2"/>
        <v>30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4"/>
        <v>729.01999999999987</v>
      </c>
      <c r="L31" s="177">
        <f t="shared" si="3"/>
        <v>40</v>
      </c>
      <c r="M31" s="15"/>
      <c r="N31" s="69"/>
      <c r="O31" s="238"/>
      <c r="P31" s="69">
        <f t="shared" si="1"/>
        <v>0</v>
      </c>
      <c r="Q31" s="70"/>
      <c r="R31" s="71"/>
      <c r="S31" s="78">
        <f t="shared" si="5"/>
        <v>1034.5899999999999</v>
      </c>
    </row>
    <row r="32" spans="2:19" x14ac:dyDescent="0.25">
      <c r="B32" s="177">
        <f t="shared" si="2"/>
        <v>30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4"/>
        <v>729.01999999999987</v>
      </c>
      <c r="L32" s="177">
        <f t="shared" si="3"/>
        <v>40</v>
      </c>
      <c r="M32" s="15"/>
      <c r="N32" s="69"/>
      <c r="O32" s="238"/>
      <c r="P32" s="69">
        <f t="shared" si="1"/>
        <v>0</v>
      </c>
      <c r="Q32" s="70"/>
      <c r="R32" s="71"/>
      <c r="S32" s="78">
        <f t="shared" si="5"/>
        <v>1034.5899999999999</v>
      </c>
    </row>
    <row r="33" spans="2:19" x14ac:dyDescent="0.25">
      <c r="B33" s="177">
        <f t="shared" si="2"/>
        <v>30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4"/>
        <v>729.01999999999987</v>
      </c>
      <c r="L33" s="177">
        <f t="shared" si="3"/>
        <v>40</v>
      </c>
      <c r="M33" s="15"/>
      <c r="N33" s="69"/>
      <c r="O33" s="238"/>
      <c r="P33" s="69">
        <f t="shared" si="1"/>
        <v>0</v>
      </c>
      <c r="Q33" s="70"/>
      <c r="R33" s="71"/>
      <c r="S33" s="78">
        <f t="shared" si="5"/>
        <v>1034.5899999999999</v>
      </c>
    </row>
    <row r="34" spans="2:19" x14ac:dyDescent="0.25">
      <c r="B34" s="177">
        <f t="shared" si="2"/>
        <v>30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4"/>
        <v>729.01999999999987</v>
      </c>
      <c r="L34" s="177">
        <f t="shared" si="3"/>
        <v>40</v>
      </c>
      <c r="M34" s="15"/>
      <c r="N34" s="69"/>
      <c r="O34" s="238"/>
      <c r="P34" s="69">
        <f t="shared" si="1"/>
        <v>0</v>
      </c>
      <c r="Q34" s="70"/>
      <c r="R34" s="71"/>
      <c r="S34" s="78">
        <f t="shared" si="5"/>
        <v>1034.5899999999999</v>
      </c>
    </row>
    <row r="35" spans="2:19" x14ac:dyDescent="0.25">
      <c r="B35" s="177">
        <f t="shared" si="2"/>
        <v>30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4"/>
        <v>729.01999999999987</v>
      </c>
      <c r="L35" s="177">
        <f t="shared" si="3"/>
        <v>40</v>
      </c>
      <c r="M35" s="15"/>
      <c r="N35" s="69"/>
      <c r="O35" s="238"/>
      <c r="P35" s="69">
        <f t="shared" si="1"/>
        <v>0</v>
      </c>
      <c r="Q35" s="70"/>
      <c r="R35" s="71"/>
      <c r="S35" s="78">
        <f t="shared" si="5"/>
        <v>1034.5899999999999</v>
      </c>
    </row>
    <row r="36" spans="2:19" x14ac:dyDescent="0.25">
      <c r="B36" s="177">
        <f t="shared" si="2"/>
        <v>30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4"/>
        <v>729.01999999999987</v>
      </c>
      <c r="L36" s="177">
        <f t="shared" si="3"/>
        <v>40</v>
      </c>
      <c r="M36" s="15"/>
      <c r="N36" s="69"/>
      <c r="O36" s="238"/>
      <c r="P36" s="69">
        <f t="shared" si="1"/>
        <v>0</v>
      </c>
      <c r="Q36" s="70"/>
      <c r="R36" s="71"/>
      <c r="S36" s="78">
        <f t="shared" si="5"/>
        <v>1034.5899999999999</v>
      </c>
    </row>
    <row r="37" spans="2:19" x14ac:dyDescent="0.25">
      <c r="B37" s="177">
        <f t="shared" si="2"/>
        <v>30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4"/>
        <v>729.01999999999987</v>
      </c>
      <c r="L37" s="177">
        <f t="shared" si="3"/>
        <v>40</v>
      </c>
      <c r="M37" s="15"/>
      <c r="N37" s="69"/>
      <c r="O37" s="238"/>
      <c r="P37" s="69">
        <f t="shared" si="1"/>
        <v>0</v>
      </c>
      <c r="Q37" s="70"/>
      <c r="R37" s="71"/>
      <c r="S37" s="78">
        <f t="shared" si="5"/>
        <v>1034.5899999999999</v>
      </c>
    </row>
    <row r="38" spans="2:19" x14ac:dyDescent="0.25">
      <c r="B38" s="177">
        <f t="shared" si="2"/>
        <v>30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4"/>
        <v>729.01999999999987</v>
      </c>
      <c r="L38" s="177">
        <f t="shared" si="3"/>
        <v>40</v>
      </c>
      <c r="M38" s="15"/>
      <c r="N38" s="69"/>
      <c r="O38" s="238"/>
      <c r="P38" s="69">
        <f t="shared" si="1"/>
        <v>0</v>
      </c>
      <c r="Q38" s="70"/>
      <c r="R38" s="71"/>
      <c r="S38" s="78">
        <f t="shared" si="5"/>
        <v>1034.5899999999999</v>
      </c>
    </row>
    <row r="39" spans="2:19" x14ac:dyDescent="0.25">
      <c r="B39" s="177">
        <f t="shared" si="2"/>
        <v>30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4"/>
        <v>729.01999999999987</v>
      </c>
      <c r="L39" s="177">
        <f t="shared" si="3"/>
        <v>40</v>
      </c>
      <c r="M39" s="15"/>
      <c r="N39" s="69"/>
      <c r="O39" s="238"/>
      <c r="P39" s="69">
        <f t="shared" si="1"/>
        <v>0</v>
      </c>
      <c r="Q39" s="70"/>
      <c r="R39" s="71"/>
      <c r="S39" s="78">
        <f t="shared" si="5"/>
        <v>1034.5899999999999</v>
      </c>
    </row>
    <row r="40" spans="2:19" x14ac:dyDescent="0.25">
      <c r="B40" s="177">
        <f t="shared" si="2"/>
        <v>30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4"/>
        <v>729.01999999999987</v>
      </c>
      <c r="L40" s="177">
        <f t="shared" si="3"/>
        <v>40</v>
      </c>
      <c r="M40" s="15"/>
      <c r="N40" s="69"/>
      <c r="O40" s="238"/>
      <c r="P40" s="69">
        <f t="shared" si="1"/>
        <v>0</v>
      </c>
      <c r="Q40" s="70"/>
      <c r="R40" s="71"/>
      <c r="S40" s="78">
        <f t="shared" si="5"/>
        <v>1034.5899999999999</v>
      </c>
    </row>
    <row r="41" spans="2:19" x14ac:dyDescent="0.25">
      <c r="B41" s="177">
        <f t="shared" si="2"/>
        <v>30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4"/>
        <v>729.01999999999987</v>
      </c>
      <c r="L41" s="177">
        <f t="shared" si="3"/>
        <v>40</v>
      </c>
      <c r="M41" s="15"/>
      <c r="N41" s="69"/>
      <c r="O41" s="238"/>
      <c r="P41" s="69">
        <f t="shared" si="1"/>
        <v>0</v>
      </c>
      <c r="Q41" s="70"/>
      <c r="R41" s="71"/>
      <c r="S41" s="78">
        <f t="shared" si="5"/>
        <v>1034.5899999999999</v>
      </c>
    </row>
    <row r="42" spans="2:19" x14ac:dyDescent="0.25">
      <c r="B42" s="177">
        <f t="shared" si="2"/>
        <v>30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4"/>
        <v>729.01999999999987</v>
      </c>
      <c r="L42" s="177">
        <f t="shared" si="3"/>
        <v>40</v>
      </c>
      <c r="M42" s="15"/>
      <c r="N42" s="69"/>
      <c r="O42" s="238"/>
      <c r="P42" s="69">
        <f t="shared" si="1"/>
        <v>0</v>
      </c>
      <c r="Q42" s="70"/>
      <c r="R42" s="71"/>
      <c r="S42" s="78">
        <f t="shared" si="5"/>
        <v>1034.5899999999999</v>
      </c>
    </row>
    <row r="43" spans="2:19" x14ac:dyDescent="0.25">
      <c r="B43" s="177">
        <f t="shared" si="2"/>
        <v>30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4"/>
        <v>729.01999999999987</v>
      </c>
      <c r="L43" s="177">
        <f t="shared" si="3"/>
        <v>40</v>
      </c>
      <c r="M43" s="15"/>
      <c r="N43" s="69"/>
      <c r="O43" s="238"/>
      <c r="P43" s="69">
        <f t="shared" si="1"/>
        <v>0</v>
      </c>
      <c r="Q43" s="70"/>
      <c r="R43" s="71"/>
      <c r="S43" s="78">
        <f t="shared" si="5"/>
        <v>1034.5899999999999</v>
      </c>
    </row>
    <row r="44" spans="2:19" x14ac:dyDescent="0.25">
      <c r="B44" s="177">
        <f t="shared" si="2"/>
        <v>30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4"/>
        <v>729.01999999999987</v>
      </c>
      <c r="L44" s="177">
        <f t="shared" si="3"/>
        <v>40</v>
      </c>
      <c r="M44" s="15"/>
      <c r="N44" s="69"/>
      <c r="O44" s="238"/>
      <c r="P44" s="69">
        <f t="shared" si="1"/>
        <v>0</v>
      </c>
      <c r="Q44" s="70"/>
      <c r="R44" s="71"/>
      <c r="S44" s="78">
        <f t="shared" si="5"/>
        <v>1034.5899999999999</v>
      </c>
    </row>
    <row r="45" spans="2:19" x14ac:dyDescent="0.25">
      <c r="B45" s="177">
        <f t="shared" si="2"/>
        <v>30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4"/>
        <v>729.01999999999987</v>
      </c>
      <c r="L45" s="177">
        <f t="shared" si="3"/>
        <v>40</v>
      </c>
      <c r="M45" s="15"/>
      <c r="N45" s="69"/>
      <c r="O45" s="238"/>
      <c r="P45" s="69">
        <f t="shared" si="1"/>
        <v>0</v>
      </c>
      <c r="Q45" s="70"/>
      <c r="R45" s="71"/>
      <c r="S45" s="78">
        <f t="shared" si="5"/>
        <v>1034.5899999999999</v>
      </c>
    </row>
    <row r="46" spans="2:19" x14ac:dyDescent="0.25">
      <c r="B46" s="177">
        <f t="shared" si="2"/>
        <v>30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4"/>
        <v>729.01999999999987</v>
      </c>
      <c r="L46" s="177">
        <f t="shared" si="3"/>
        <v>40</v>
      </c>
      <c r="M46" s="15"/>
      <c r="N46" s="69"/>
      <c r="O46" s="238"/>
      <c r="P46" s="69">
        <f t="shared" si="1"/>
        <v>0</v>
      </c>
      <c r="Q46" s="70"/>
      <c r="R46" s="71"/>
      <c r="S46" s="78">
        <f t="shared" si="5"/>
        <v>1034.5899999999999</v>
      </c>
    </row>
    <row r="47" spans="2:19" x14ac:dyDescent="0.25">
      <c r="B47" s="177">
        <f t="shared" si="2"/>
        <v>30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4"/>
        <v>729.01999999999987</v>
      </c>
      <c r="L47" s="177">
        <f t="shared" si="3"/>
        <v>40</v>
      </c>
      <c r="M47" s="15"/>
      <c r="N47" s="69"/>
      <c r="O47" s="238"/>
      <c r="P47" s="69">
        <f t="shared" si="1"/>
        <v>0</v>
      </c>
      <c r="Q47" s="70"/>
      <c r="R47" s="71"/>
      <c r="S47" s="78">
        <f t="shared" si="5"/>
        <v>1034.5899999999999</v>
      </c>
    </row>
    <row r="48" spans="2:19" x14ac:dyDescent="0.25">
      <c r="B48" s="177">
        <f t="shared" si="2"/>
        <v>30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4"/>
        <v>729.01999999999987</v>
      </c>
      <c r="L48" s="177">
        <f t="shared" si="3"/>
        <v>40</v>
      </c>
      <c r="M48" s="15"/>
      <c r="N48" s="69"/>
      <c r="O48" s="238"/>
      <c r="P48" s="69">
        <f t="shared" si="1"/>
        <v>0</v>
      </c>
      <c r="Q48" s="70"/>
      <c r="R48" s="71"/>
      <c r="S48" s="78">
        <f t="shared" si="5"/>
        <v>1034.5899999999999</v>
      </c>
    </row>
    <row r="49" spans="2:19" x14ac:dyDescent="0.25">
      <c r="B49" s="177">
        <f t="shared" si="2"/>
        <v>30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4"/>
        <v>729.01999999999987</v>
      </c>
      <c r="L49" s="177">
        <f t="shared" si="3"/>
        <v>40</v>
      </c>
      <c r="M49" s="15"/>
      <c r="N49" s="69"/>
      <c r="O49" s="238"/>
      <c r="P49" s="69">
        <f t="shared" si="1"/>
        <v>0</v>
      </c>
      <c r="Q49" s="70"/>
      <c r="R49" s="71"/>
      <c r="S49" s="78">
        <f t="shared" si="5"/>
        <v>1034.5899999999999</v>
      </c>
    </row>
    <row r="50" spans="2:19" x14ac:dyDescent="0.25">
      <c r="B50" s="177">
        <f t="shared" si="2"/>
        <v>30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4"/>
        <v>729.01999999999987</v>
      </c>
      <c r="L50" s="177">
        <f t="shared" si="3"/>
        <v>40</v>
      </c>
      <c r="M50" s="15"/>
      <c r="N50" s="69"/>
      <c r="O50" s="238"/>
      <c r="P50" s="69">
        <f t="shared" si="1"/>
        <v>0</v>
      </c>
      <c r="Q50" s="70"/>
      <c r="R50" s="71"/>
      <c r="S50" s="78">
        <f t="shared" si="5"/>
        <v>1034.5899999999999</v>
      </c>
    </row>
    <row r="51" spans="2:19" x14ac:dyDescent="0.25">
      <c r="B51" s="177">
        <f t="shared" si="2"/>
        <v>30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4"/>
        <v>729.01999999999987</v>
      </c>
      <c r="L51" s="177">
        <f t="shared" si="3"/>
        <v>40</v>
      </c>
      <c r="M51" s="15"/>
      <c r="N51" s="69"/>
      <c r="O51" s="238"/>
      <c r="P51" s="69">
        <f t="shared" si="1"/>
        <v>0</v>
      </c>
      <c r="Q51" s="70"/>
      <c r="R51" s="71"/>
      <c r="S51" s="78">
        <f t="shared" si="5"/>
        <v>1034.5899999999999</v>
      </c>
    </row>
    <row r="52" spans="2:19" x14ac:dyDescent="0.25">
      <c r="B52" s="177">
        <f t="shared" si="2"/>
        <v>30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4"/>
        <v>729.01999999999987</v>
      </c>
      <c r="L52" s="177">
        <f t="shared" si="3"/>
        <v>40</v>
      </c>
      <c r="M52" s="15"/>
      <c r="N52" s="69"/>
      <c r="O52" s="238"/>
      <c r="P52" s="69">
        <f t="shared" si="1"/>
        <v>0</v>
      </c>
      <c r="Q52" s="70"/>
      <c r="R52" s="71"/>
      <c r="S52" s="78">
        <f t="shared" si="5"/>
        <v>1034.5899999999999</v>
      </c>
    </row>
    <row r="53" spans="2:19" x14ac:dyDescent="0.25">
      <c r="B53" s="177">
        <f t="shared" si="2"/>
        <v>30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4"/>
        <v>729.01999999999987</v>
      </c>
      <c r="L53" s="177">
        <f t="shared" si="3"/>
        <v>40</v>
      </c>
      <c r="M53" s="15"/>
      <c r="N53" s="69"/>
      <c r="O53" s="238"/>
      <c r="P53" s="69">
        <f t="shared" si="1"/>
        <v>0</v>
      </c>
      <c r="Q53" s="70"/>
      <c r="R53" s="71"/>
      <c r="S53" s="78">
        <f t="shared" si="5"/>
        <v>1034.5899999999999</v>
      </c>
    </row>
    <row r="54" spans="2:19" x14ac:dyDescent="0.25">
      <c r="B54" s="177">
        <f t="shared" si="2"/>
        <v>30</v>
      </c>
      <c r="C54" s="15"/>
      <c r="D54" s="69"/>
      <c r="E54" s="238"/>
      <c r="F54" s="69">
        <f t="shared" si="0"/>
        <v>0</v>
      </c>
      <c r="G54" s="70"/>
      <c r="H54" s="71"/>
      <c r="I54" s="78">
        <f t="shared" si="4"/>
        <v>729.01999999999987</v>
      </c>
      <c r="L54" s="177">
        <f t="shared" si="3"/>
        <v>40</v>
      </c>
      <c r="M54" s="15"/>
      <c r="N54" s="69"/>
      <c r="O54" s="238"/>
      <c r="P54" s="69">
        <f t="shared" si="1"/>
        <v>0</v>
      </c>
      <c r="Q54" s="70"/>
      <c r="R54" s="71"/>
      <c r="S54" s="78">
        <f t="shared" si="5"/>
        <v>1034.5899999999999</v>
      </c>
    </row>
    <row r="55" spans="2:19" ht="15.75" thickBot="1" x14ac:dyDescent="0.3">
      <c r="B55" s="3"/>
      <c r="C55" s="36"/>
      <c r="D55" s="147"/>
      <c r="E55" s="244"/>
      <c r="F55" s="147">
        <f t="shared" si="0"/>
        <v>0</v>
      </c>
      <c r="G55" s="201"/>
      <c r="H55" s="75"/>
      <c r="I55" s="78">
        <f t="shared" si="4"/>
        <v>729.01999999999987</v>
      </c>
      <c r="L55" s="3"/>
      <c r="M55" s="36"/>
      <c r="N55" s="147"/>
      <c r="O55" s="244"/>
      <c r="P55" s="147">
        <f t="shared" si="1"/>
        <v>0</v>
      </c>
      <c r="Q55" s="201"/>
      <c r="R55" s="75"/>
      <c r="S55" s="78">
        <f t="shared" si="5"/>
        <v>1034.5899999999999</v>
      </c>
    </row>
    <row r="56" spans="2:19" x14ac:dyDescent="0.25">
      <c r="C56" s="53">
        <f>SUM(C10:C55)</f>
        <v>33</v>
      </c>
      <c r="D56" s="121">
        <f>SUM(D10:D55)</f>
        <v>701.03</v>
      </c>
      <c r="E56" s="162"/>
      <c r="F56" s="121">
        <f>SUM(F10:F55)</f>
        <v>701.03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30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157" t="s">
        <v>11</v>
      </c>
      <c r="D61" s="1158"/>
      <c r="E61" s="57">
        <f>E5+E6+E7+E8-F56</f>
        <v>729.02</v>
      </c>
      <c r="L61" s="91"/>
      <c r="M61" s="1157" t="s">
        <v>11</v>
      </c>
      <c r="N61" s="1158"/>
      <c r="O61" s="57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15"/>
  <sheetViews>
    <sheetView topLeftCell="T1" zoomScaleNormal="100" workbookViewId="0">
      <pane ySplit="8" topLeftCell="A9" activePane="bottomLeft" state="frozen"/>
      <selection activeCell="M1" sqref="M1"/>
      <selection pane="bottomLeft" activeCell="AA7" sqref="AA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59" t="s">
        <v>189</v>
      </c>
      <c r="B1" s="1159"/>
      <c r="C1" s="1159"/>
      <c r="D1" s="1159"/>
      <c r="E1" s="1159"/>
      <c r="F1" s="1159"/>
      <c r="G1" s="1159"/>
      <c r="H1" s="1159"/>
      <c r="I1" s="1159"/>
      <c r="J1" s="11">
        <v>1</v>
      </c>
      <c r="M1" s="1155" t="s">
        <v>358</v>
      </c>
      <c r="N1" s="1155"/>
      <c r="O1" s="1155"/>
      <c r="P1" s="1155"/>
      <c r="Q1" s="1155"/>
      <c r="R1" s="1155"/>
      <c r="S1" s="1155"/>
      <c r="T1" s="1155"/>
      <c r="U1" s="1155"/>
      <c r="V1" s="11">
        <v>1</v>
      </c>
      <c r="Y1" s="1159" t="s">
        <v>348</v>
      </c>
      <c r="Z1" s="1159"/>
      <c r="AA1" s="1159"/>
      <c r="AB1" s="1159"/>
      <c r="AC1" s="1159"/>
      <c r="AD1" s="1159"/>
      <c r="AE1" s="1159"/>
      <c r="AF1" s="1159"/>
      <c r="AG1" s="1159"/>
      <c r="AH1" s="11">
        <v>2</v>
      </c>
    </row>
    <row r="2" spans="1:35" ht="15.75" thickBot="1" x14ac:dyDescent="0.3">
      <c r="I2" s="129"/>
      <c r="J2" s="73"/>
      <c r="U2" s="129"/>
      <c r="V2" s="73"/>
      <c r="AG2" s="129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4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184"/>
      <c r="AH3" s="73"/>
    </row>
    <row r="4" spans="1:35" ht="15.75" thickTop="1" x14ac:dyDescent="0.25">
      <c r="B4" s="12"/>
      <c r="C4" s="819"/>
      <c r="D4" s="820"/>
      <c r="E4" s="656"/>
      <c r="F4" s="636"/>
      <c r="G4" s="73"/>
      <c r="I4" s="185"/>
      <c r="J4" s="73" t="s">
        <v>36</v>
      </c>
      <c r="N4" s="12"/>
      <c r="O4" s="819"/>
      <c r="P4" s="820"/>
      <c r="Q4" s="656">
        <v>95.34</v>
      </c>
      <c r="R4" s="636">
        <v>21</v>
      </c>
      <c r="S4" s="73"/>
      <c r="U4" s="185"/>
      <c r="V4" s="73" t="s">
        <v>36</v>
      </c>
      <c r="Z4" s="12"/>
      <c r="AA4" s="819"/>
      <c r="AB4" s="820"/>
      <c r="AC4" s="656"/>
      <c r="AD4" s="636"/>
      <c r="AE4" s="73"/>
      <c r="AG4" s="185"/>
      <c r="AH4" s="73" t="s">
        <v>36</v>
      </c>
    </row>
    <row r="5" spans="1:35" ht="15" customHeight="1" x14ac:dyDescent="0.25">
      <c r="A5" s="1169" t="s">
        <v>190</v>
      </c>
      <c r="B5" s="1206" t="s">
        <v>43</v>
      </c>
      <c r="C5" s="819">
        <v>44</v>
      </c>
      <c r="D5" s="820">
        <v>44956</v>
      </c>
      <c r="E5" s="656">
        <v>2002.14</v>
      </c>
      <c r="F5" s="636">
        <v>441</v>
      </c>
      <c r="G5" s="5">
        <f>F109</f>
        <v>2002.1399999999999</v>
      </c>
      <c r="H5" s="7">
        <f>E4+E5-G5+E6+E7</f>
        <v>2.2737367544323206E-13</v>
      </c>
      <c r="I5" s="185"/>
      <c r="J5" s="73"/>
      <c r="M5" s="1169" t="s">
        <v>159</v>
      </c>
      <c r="N5" s="1206" t="s">
        <v>43</v>
      </c>
      <c r="O5" s="819">
        <v>42</v>
      </c>
      <c r="P5" s="820">
        <v>44967</v>
      </c>
      <c r="Q5" s="656">
        <v>2002.14</v>
      </c>
      <c r="R5" s="636">
        <v>441</v>
      </c>
      <c r="S5" s="5">
        <f>R109</f>
        <v>3450.3999999999987</v>
      </c>
      <c r="T5" s="7">
        <f>Q4+Q5-S5+Q6+Q7</f>
        <v>649.22000000000139</v>
      </c>
      <c r="U5" s="185"/>
      <c r="V5" s="73"/>
      <c r="Y5" s="1169" t="s">
        <v>159</v>
      </c>
      <c r="Z5" s="1206" t="s">
        <v>43</v>
      </c>
      <c r="AA5" s="819">
        <v>43</v>
      </c>
      <c r="AB5" s="820">
        <v>44993</v>
      </c>
      <c r="AC5" s="656">
        <f>1793.2</f>
        <v>1793.2</v>
      </c>
      <c r="AD5" s="636">
        <v>395</v>
      </c>
      <c r="AE5" s="5">
        <f>AD109</f>
        <v>0</v>
      </c>
      <c r="AF5" s="7">
        <f>AC4+AC5-AE5+AC6+AC7</f>
        <v>2002.04</v>
      </c>
      <c r="AG5" s="185"/>
      <c r="AH5" s="73"/>
    </row>
    <row r="6" spans="1:35" x14ac:dyDescent="0.25">
      <c r="A6" s="1169"/>
      <c r="B6" s="1206"/>
      <c r="C6" s="819"/>
      <c r="D6" s="810"/>
      <c r="E6" s="730"/>
      <c r="F6" s="751"/>
      <c r="I6" s="186"/>
      <c r="J6" s="73"/>
      <c r="M6" s="1169"/>
      <c r="N6" s="1206"/>
      <c r="O6" s="819">
        <v>43</v>
      </c>
      <c r="P6" s="810">
        <v>44980</v>
      </c>
      <c r="Q6" s="730">
        <v>2002.14</v>
      </c>
      <c r="R6" s="751">
        <v>441</v>
      </c>
      <c r="U6" s="186"/>
      <c r="V6" s="73"/>
      <c r="Y6" s="1169"/>
      <c r="Z6" s="1206"/>
      <c r="AA6" s="819">
        <v>43</v>
      </c>
      <c r="AB6" s="810">
        <v>44993</v>
      </c>
      <c r="AC6" s="656">
        <v>208.84</v>
      </c>
      <c r="AD6" s="636">
        <v>46</v>
      </c>
      <c r="AG6" s="186"/>
      <c r="AH6" s="73"/>
    </row>
    <row r="7" spans="1:35" ht="15.75" thickBot="1" x14ac:dyDescent="0.3">
      <c r="B7" s="12"/>
      <c r="C7" s="637"/>
      <c r="D7" s="810"/>
      <c r="E7" s="656"/>
      <c r="F7" s="636"/>
      <c r="I7" s="186"/>
      <c r="J7" s="73"/>
      <c r="N7" s="12"/>
      <c r="O7" s="637"/>
      <c r="P7" s="810"/>
      <c r="Q7" s="656"/>
      <c r="R7" s="636"/>
      <c r="U7" s="186"/>
      <c r="V7" s="73"/>
      <c r="Z7" s="12"/>
      <c r="AA7" s="637"/>
      <c r="AB7" s="810"/>
      <c r="AC7" s="656"/>
      <c r="AD7" s="636"/>
      <c r="AG7" s="186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7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187" t="s">
        <v>11</v>
      </c>
      <c r="AH8" s="73"/>
    </row>
    <row r="9" spans="1:35" ht="15.75" thickTop="1" x14ac:dyDescent="0.25">
      <c r="A9" s="73"/>
      <c r="B9" s="130">
        <v>4.54</v>
      </c>
      <c r="C9" s="15">
        <v>30</v>
      </c>
      <c r="D9" s="69">
        <f t="shared" ref="D9:D72" si="0">C9*B9</f>
        <v>136.19999999999999</v>
      </c>
      <c r="E9" s="190">
        <v>44956</v>
      </c>
      <c r="F9" s="69">
        <f t="shared" ref="F9:F31" si="1">D9</f>
        <v>136.19999999999999</v>
      </c>
      <c r="G9" s="70" t="s">
        <v>195</v>
      </c>
      <c r="H9" s="71">
        <v>50</v>
      </c>
      <c r="I9" s="185">
        <f>E5+E4+E6+E7-F9</f>
        <v>1865.94</v>
      </c>
      <c r="J9" s="73">
        <f>F5-C9+F6+F4+F7</f>
        <v>411</v>
      </c>
      <c r="K9" s="60">
        <f>H9*F9</f>
        <v>6809.9999999999991</v>
      </c>
      <c r="M9" s="73"/>
      <c r="N9" s="130">
        <v>4.54</v>
      </c>
      <c r="O9" s="15">
        <v>30</v>
      </c>
      <c r="P9" s="69">
        <f t="shared" ref="P9:P72" si="2">O9*N9</f>
        <v>136.19999999999999</v>
      </c>
      <c r="Q9" s="190">
        <v>44968</v>
      </c>
      <c r="R9" s="69">
        <f t="shared" ref="R9:R31" si="3">P9</f>
        <v>136.19999999999999</v>
      </c>
      <c r="S9" s="70" t="s">
        <v>258</v>
      </c>
      <c r="T9" s="71">
        <v>50</v>
      </c>
      <c r="U9" s="185">
        <f>Q5+Q4+Q6+Q7-R9</f>
        <v>3963.42</v>
      </c>
      <c r="V9" s="73">
        <f>R5-O9+R6+R4+R7</f>
        <v>873</v>
      </c>
      <c r="W9" s="60">
        <f>T9*R9</f>
        <v>6809.9999999999991</v>
      </c>
      <c r="Y9" s="73"/>
      <c r="Z9" s="130">
        <v>4.54</v>
      </c>
      <c r="AA9" s="15"/>
      <c r="AB9" s="69">
        <f t="shared" ref="AB9:AB72" si="4">AA9*Z9</f>
        <v>0</v>
      </c>
      <c r="AC9" s="190"/>
      <c r="AD9" s="69">
        <f t="shared" ref="AD9:AD31" si="5">AB9</f>
        <v>0</v>
      </c>
      <c r="AE9" s="70"/>
      <c r="AF9" s="71"/>
      <c r="AG9" s="185">
        <f>AC5+AC4+AC6+AC7-AD9</f>
        <v>2002.04</v>
      </c>
      <c r="AH9" s="73">
        <f>AD5-AA9+AD6+AD4+AD7</f>
        <v>441</v>
      </c>
      <c r="AI9" s="60">
        <f>AF9*AD9</f>
        <v>0</v>
      </c>
    </row>
    <row r="10" spans="1:35" x14ac:dyDescent="0.25">
      <c r="B10" s="130">
        <v>4.54</v>
      </c>
      <c r="C10" s="15">
        <v>10</v>
      </c>
      <c r="D10" s="69">
        <f t="shared" si="0"/>
        <v>45.4</v>
      </c>
      <c r="E10" s="190">
        <v>44957</v>
      </c>
      <c r="F10" s="69">
        <f t="shared" si="1"/>
        <v>45.4</v>
      </c>
      <c r="G10" s="70" t="s">
        <v>229</v>
      </c>
      <c r="H10" s="71">
        <v>50</v>
      </c>
      <c r="I10" s="185">
        <f>I9-F10</f>
        <v>1820.54</v>
      </c>
      <c r="J10" s="73">
        <f>J9-C10</f>
        <v>401</v>
      </c>
      <c r="K10" s="60">
        <f t="shared" ref="K10:K83" si="6">H10*F10</f>
        <v>2270</v>
      </c>
      <c r="N10" s="130">
        <v>4.54</v>
      </c>
      <c r="O10" s="15">
        <v>1</v>
      </c>
      <c r="P10" s="69">
        <f t="shared" si="2"/>
        <v>4.54</v>
      </c>
      <c r="Q10" s="190">
        <v>44970</v>
      </c>
      <c r="R10" s="69">
        <f t="shared" si="3"/>
        <v>4.54</v>
      </c>
      <c r="S10" s="70" t="s">
        <v>259</v>
      </c>
      <c r="T10" s="71">
        <v>50</v>
      </c>
      <c r="U10" s="185">
        <f>U9-R10</f>
        <v>3958.88</v>
      </c>
      <c r="V10" s="73">
        <f>V9-O10</f>
        <v>872</v>
      </c>
      <c r="W10" s="60">
        <f t="shared" ref="W10:W83" si="7">T10*R10</f>
        <v>227</v>
      </c>
      <c r="Z10" s="130">
        <v>4.54</v>
      </c>
      <c r="AA10" s="15"/>
      <c r="AB10" s="69">
        <f t="shared" si="4"/>
        <v>0</v>
      </c>
      <c r="AC10" s="190"/>
      <c r="AD10" s="69">
        <f t="shared" si="5"/>
        <v>0</v>
      </c>
      <c r="AE10" s="70"/>
      <c r="AF10" s="71"/>
      <c r="AG10" s="185">
        <f>AG9-AD10</f>
        <v>2002.04</v>
      </c>
      <c r="AH10" s="73">
        <f>AH9-AA10</f>
        <v>441</v>
      </c>
      <c r="AI10" s="60">
        <f t="shared" ref="AI10:AI83" si="8">AF10*AD10</f>
        <v>0</v>
      </c>
    </row>
    <row r="11" spans="1:35" x14ac:dyDescent="0.25">
      <c r="A11" s="55" t="s">
        <v>32</v>
      </c>
      <c r="B11" s="130">
        <v>4.54</v>
      </c>
      <c r="C11" s="702">
        <v>20</v>
      </c>
      <c r="D11" s="625">
        <f t="shared" si="0"/>
        <v>90.8</v>
      </c>
      <c r="E11" s="190">
        <v>44957</v>
      </c>
      <c r="F11" s="69">
        <f t="shared" si="1"/>
        <v>90.8</v>
      </c>
      <c r="G11" s="70" t="s">
        <v>230</v>
      </c>
      <c r="H11" s="71">
        <v>50</v>
      </c>
      <c r="I11" s="185">
        <f t="shared" ref="I11:I74" si="9">I10-F11</f>
        <v>1729.74</v>
      </c>
      <c r="J11" s="73">
        <f t="shared" ref="J11:J74" si="10">J10-C11</f>
        <v>381</v>
      </c>
      <c r="K11" s="60">
        <f t="shared" si="6"/>
        <v>4540</v>
      </c>
      <c r="M11" s="55" t="s">
        <v>32</v>
      </c>
      <c r="N11" s="130">
        <v>4.54</v>
      </c>
      <c r="O11" s="702">
        <v>20</v>
      </c>
      <c r="P11" s="625">
        <f t="shared" si="2"/>
        <v>90.8</v>
      </c>
      <c r="Q11" s="190">
        <v>44970</v>
      </c>
      <c r="R11" s="69">
        <f t="shared" si="3"/>
        <v>90.8</v>
      </c>
      <c r="S11" s="70" t="s">
        <v>204</v>
      </c>
      <c r="T11" s="71">
        <v>50</v>
      </c>
      <c r="U11" s="185">
        <f t="shared" ref="U11:U74" si="11">U10-R11</f>
        <v>3868.08</v>
      </c>
      <c r="V11" s="73">
        <f t="shared" ref="V11:V74" si="12">V10-O11</f>
        <v>852</v>
      </c>
      <c r="W11" s="60">
        <f t="shared" si="7"/>
        <v>4540</v>
      </c>
      <c r="Y11" s="55" t="s">
        <v>32</v>
      </c>
      <c r="Z11" s="130">
        <v>4.54</v>
      </c>
      <c r="AA11" s="702"/>
      <c r="AB11" s="625">
        <f t="shared" si="4"/>
        <v>0</v>
      </c>
      <c r="AC11" s="190"/>
      <c r="AD11" s="69">
        <f t="shared" si="5"/>
        <v>0</v>
      </c>
      <c r="AE11" s="70"/>
      <c r="AF11" s="71"/>
      <c r="AG11" s="185">
        <f t="shared" ref="AG11:AG74" si="13">AG10-AD11</f>
        <v>2002.04</v>
      </c>
      <c r="AH11" s="73">
        <f t="shared" ref="AH11:AH74" si="14">AH10-AA11</f>
        <v>441</v>
      </c>
      <c r="AI11" s="60">
        <f t="shared" si="8"/>
        <v>0</v>
      </c>
    </row>
    <row r="12" spans="1:35" x14ac:dyDescent="0.25">
      <c r="A12" s="85"/>
      <c r="B12" s="130">
        <v>4.54</v>
      </c>
      <c r="C12" s="15">
        <v>20</v>
      </c>
      <c r="D12" s="69">
        <f t="shared" si="0"/>
        <v>90.8</v>
      </c>
      <c r="E12" s="190">
        <v>44957</v>
      </c>
      <c r="F12" s="69">
        <f t="shared" si="1"/>
        <v>90.8</v>
      </c>
      <c r="G12" s="70" t="s">
        <v>231</v>
      </c>
      <c r="H12" s="71">
        <v>50</v>
      </c>
      <c r="I12" s="185">
        <f t="shared" si="9"/>
        <v>1638.94</v>
      </c>
      <c r="J12" s="73">
        <f t="shared" si="10"/>
        <v>361</v>
      </c>
      <c r="K12" s="60">
        <f t="shared" si="6"/>
        <v>4540</v>
      </c>
      <c r="M12" s="85"/>
      <c r="N12" s="130">
        <v>4.54</v>
      </c>
      <c r="O12" s="15">
        <v>30</v>
      </c>
      <c r="P12" s="69">
        <f t="shared" si="2"/>
        <v>136.19999999999999</v>
      </c>
      <c r="Q12" s="190">
        <v>44971</v>
      </c>
      <c r="R12" s="69">
        <f t="shared" si="3"/>
        <v>136.19999999999999</v>
      </c>
      <c r="S12" s="70" t="s">
        <v>261</v>
      </c>
      <c r="T12" s="71">
        <v>50</v>
      </c>
      <c r="U12" s="185">
        <f t="shared" si="11"/>
        <v>3731.88</v>
      </c>
      <c r="V12" s="73">
        <f t="shared" si="12"/>
        <v>822</v>
      </c>
      <c r="W12" s="60">
        <f t="shared" si="7"/>
        <v>6809.9999999999991</v>
      </c>
      <c r="Y12" s="85"/>
      <c r="Z12" s="130">
        <v>4.54</v>
      </c>
      <c r="AA12" s="15"/>
      <c r="AB12" s="69">
        <f t="shared" si="4"/>
        <v>0</v>
      </c>
      <c r="AC12" s="190"/>
      <c r="AD12" s="69">
        <f t="shared" si="5"/>
        <v>0</v>
      </c>
      <c r="AE12" s="70"/>
      <c r="AF12" s="71"/>
      <c r="AG12" s="185">
        <f t="shared" si="13"/>
        <v>2002.04</v>
      </c>
      <c r="AH12" s="73">
        <f t="shared" si="14"/>
        <v>441</v>
      </c>
      <c r="AI12" s="60">
        <f t="shared" si="8"/>
        <v>0</v>
      </c>
    </row>
    <row r="13" spans="1:35" x14ac:dyDescent="0.25">
      <c r="B13" s="130">
        <v>4.54</v>
      </c>
      <c r="C13" s="15">
        <v>5</v>
      </c>
      <c r="D13" s="69">
        <f t="shared" si="0"/>
        <v>22.7</v>
      </c>
      <c r="E13" s="190">
        <v>44958</v>
      </c>
      <c r="F13" s="69">
        <f t="shared" si="1"/>
        <v>22.7</v>
      </c>
      <c r="G13" s="70" t="s">
        <v>232</v>
      </c>
      <c r="H13" s="71">
        <v>50</v>
      </c>
      <c r="I13" s="185">
        <f t="shared" si="9"/>
        <v>1616.24</v>
      </c>
      <c r="J13" s="73">
        <f t="shared" si="10"/>
        <v>356</v>
      </c>
      <c r="K13" s="60">
        <f t="shared" si="6"/>
        <v>1135</v>
      </c>
      <c r="N13" s="130">
        <v>4.54</v>
      </c>
      <c r="O13" s="15">
        <v>30</v>
      </c>
      <c r="P13" s="69">
        <f t="shared" si="2"/>
        <v>136.19999999999999</v>
      </c>
      <c r="Q13" s="190">
        <v>44972</v>
      </c>
      <c r="R13" s="69">
        <f t="shared" si="3"/>
        <v>136.19999999999999</v>
      </c>
      <c r="S13" s="70" t="s">
        <v>205</v>
      </c>
      <c r="T13" s="71">
        <v>50</v>
      </c>
      <c r="U13" s="185">
        <f t="shared" si="11"/>
        <v>3595.6800000000003</v>
      </c>
      <c r="V13" s="73">
        <f t="shared" si="12"/>
        <v>792</v>
      </c>
      <c r="W13" s="60">
        <f t="shared" si="7"/>
        <v>6809.9999999999991</v>
      </c>
      <c r="Z13" s="130">
        <v>4.54</v>
      </c>
      <c r="AA13" s="15"/>
      <c r="AB13" s="69">
        <f t="shared" si="4"/>
        <v>0</v>
      </c>
      <c r="AC13" s="190"/>
      <c r="AD13" s="69">
        <f t="shared" si="5"/>
        <v>0</v>
      </c>
      <c r="AE13" s="70"/>
      <c r="AF13" s="71"/>
      <c r="AG13" s="185">
        <f t="shared" si="13"/>
        <v>2002.04</v>
      </c>
      <c r="AH13" s="73">
        <f t="shared" si="14"/>
        <v>441</v>
      </c>
      <c r="AI13" s="60">
        <f t="shared" si="8"/>
        <v>0</v>
      </c>
    </row>
    <row r="14" spans="1:35" x14ac:dyDescent="0.25">
      <c r="A14" s="55" t="s">
        <v>33</v>
      </c>
      <c r="B14" s="130">
        <v>4.54</v>
      </c>
      <c r="C14" s="15">
        <v>16</v>
      </c>
      <c r="D14" s="69">
        <f t="shared" si="0"/>
        <v>72.64</v>
      </c>
      <c r="E14" s="190">
        <v>44959</v>
      </c>
      <c r="F14" s="69">
        <f t="shared" si="1"/>
        <v>72.64</v>
      </c>
      <c r="G14" s="70" t="s">
        <v>234</v>
      </c>
      <c r="H14" s="71">
        <v>50</v>
      </c>
      <c r="I14" s="185">
        <f t="shared" si="9"/>
        <v>1543.6</v>
      </c>
      <c r="J14" s="73">
        <f t="shared" si="10"/>
        <v>340</v>
      </c>
      <c r="K14" s="60">
        <f t="shared" si="6"/>
        <v>3632</v>
      </c>
      <c r="M14" s="55" t="s">
        <v>33</v>
      </c>
      <c r="N14" s="130">
        <v>4.54</v>
      </c>
      <c r="O14" s="15">
        <v>3</v>
      </c>
      <c r="P14" s="69">
        <f t="shared" si="2"/>
        <v>13.620000000000001</v>
      </c>
      <c r="Q14" s="190">
        <v>44972</v>
      </c>
      <c r="R14" s="69">
        <f t="shared" si="3"/>
        <v>13.620000000000001</v>
      </c>
      <c r="S14" s="70" t="s">
        <v>265</v>
      </c>
      <c r="T14" s="71">
        <v>50</v>
      </c>
      <c r="U14" s="185">
        <f t="shared" si="11"/>
        <v>3582.0600000000004</v>
      </c>
      <c r="V14" s="73">
        <f t="shared" si="12"/>
        <v>789</v>
      </c>
      <c r="W14" s="60">
        <f t="shared" si="7"/>
        <v>681</v>
      </c>
      <c r="Y14" s="55" t="s">
        <v>33</v>
      </c>
      <c r="Z14" s="130">
        <v>4.54</v>
      </c>
      <c r="AA14" s="15"/>
      <c r="AB14" s="69">
        <f t="shared" si="4"/>
        <v>0</v>
      </c>
      <c r="AC14" s="190"/>
      <c r="AD14" s="69">
        <f t="shared" si="5"/>
        <v>0</v>
      </c>
      <c r="AE14" s="70"/>
      <c r="AF14" s="71"/>
      <c r="AG14" s="185">
        <f t="shared" si="13"/>
        <v>2002.04</v>
      </c>
      <c r="AH14" s="73">
        <f t="shared" si="14"/>
        <v>441</v>
      </c>
      <c r="AI14" s="60">
        <f t="shared" si="8"/>
        <v>0</v>
      </c>
    </row>
    <row r="15" spans="1:35" x14ac:dyDescent="0.25">
      <c r="B15" s="130">
        <v>4.54</v>
      </c>
      <c r="C15" s="15">
        <v>1</v>
      </c>
      <c r="D15" s="69">
        <f t="shared" si="0"/>
        <v>4.54</v>
      </c>
      <c r="E15" s="131">
        <v>44959</v>
      </c>
      <c r="F15" s="69">
        <f t="shared" si="1"/>
        <v>4.54</v>
      </c>
      <c r="G15" s="70" t="s">
        <v>235</v>
      </c>
      <c r="H15" s="71">
        <v>50</v>
      </c>
      <c r="I15" s="185">
        <f t="shared" si="9"/>
        <v>1539.06</v>
      </c>
      <c r="J15" s="73">
        <f t="shared" si="10"/>
        <v>339</v>
      </c>
      <c r="K15" s="60">
        <f t="shared" si="6"/>
        <v>227</v>
      </c>
      <c r="N15" s="130">
        <v>4.54</v>
      </c>
      <c r="O15" s="15">
        <v>50</v>
      </c>
      <c r="P15" s="69">
        <f t="shared" si="2"/>
        <v>227</v>
      </c>
      <c r="Q15" s="131">
        <v>44973</v>
      </c>
      <c r="R15" s="69">
        <f t="shared" si="3"/>
        <v>227</v>
      </c>
      <c r="S15" s="70" t="s">
        <v>267</v>
      </c>
      <c r="T15" s="71">
        <v>50</v>
      </c>
      <c r="U15" s="185">
        <f t="shared" si="11"/>
        <v>3355.0600000000004</v>
      </c>
      <c r="V15" s="73">
        <f t="shared" si="12"/>
        <v>739</v>
      </c>
      <c r="W15" s="60">
        <f t="shared" si="7"/>
        <v>11350</v>
      </c>
      <c r="Z15" s="130">
        <v>4.54</v>
      </c>
      <c r="AA15" s="15"/>
      <c r="AB15" s="69">
        <f t="shared" si="4"/>
        <v>0</v>
      </c>
      <c r="AC15" s="131"/>
      <c r="AD15" s="69">
        <f t="shared" si="5"/>
        <v>0</v>
      </c>
      <c r="AE15" s="70"/>
      <c r="AF15" s="71"/>
      <c r="AG15" s="185">
        <f t="shared" si="13"/>
        <v>2002.04</v>
      </c>
      <c r="AH15" s="73">
        <f t="shared" si="14"/>
        <v>441</v>
      </c>
      <c r="AI15" s="60">
        <f t="shared" si="8"/>
        <v>0</v>
      </c>
    </row>
    <row r="16" spans="1:35" x14ac:dyDescent="0.25">
      <c r="B16" s="130">
        <v>4.54</v>
      </c>
      <c r="C16" s="15">
        <v>30</v>
      </c>
      <c r="D16" s="69">
        <f t="shared" si="0"/>
        <v>136.19999999999999</v>
      </c>
      <c r="E16" s="190">
        <v>44959</v>
      </c>
      <c r="F16" s="69">
        <f t="shared" si="1"/>
        <v>136.19999999999999</v>
      </c>
      <c r="G16" s="70" t="s">
        <v>236</v>
      </c>
      <c r="H16" s="71">
        <v>50</v>
      </c>
      <c r="I16" s="185">
        <f t="shared" si="9"/>
        <v>1402.86</v>
      </c>
      <c r="J16" s="73">
        <f t="shared" si="10"/>
        <v>309</v>
      </c>
      <c r="K16" s="60">
        <f t="shared" si="6"/>
        <v>6809.9999999999991</v>
      </c>
      <c r="N16" s="130">
        <v>4.54</v>
      </c>
      <c r="O16" s="15">
        <v>30</v>
      </c>
      <c r="P16" s="69">
        <f t="shared" si="2"/>
        <v>136.19999999999999</v>
      </c>
      <c r="Q16" s="190">
        <v>44974</v>
      </c>
      <c r="R16" s="69">
        <f t="shared" si="3"/>
        <v>136.19999999999999</v>
      </c>
      <c r="S16" s="70" t="s">
        <v>274</v>
      </c>
      <c r="T16" s="71">
        <v>50</v>
      </c>
      <c r="U16" s="185">
        <f t="shared" si="11"/>
        <v>3218.8600000000006</v>
      </c>
      <c r="V16" s="73">
        <f t="shared" si="12"/>
        <v>709</v>
      </c>
      <c r="W16" s="60">
        <f t="shared" si="7"/>
        <v>6809.9999999999991</v>
      </c>
      <c r="Z16" s="130">
        <v>4.54</v>
      </c>
      <c r="AA16" s="15"/>
      <c r="AB16" s="69">
        <f t="shared" si="4"/>
        <v>0</v>
      </c>
      <c r="AC16" s="190"/>
      <c r="AD16" s="69">
        <f t="shared" si="5"/>
        <v>0</v>
      </c>
      <c r="AE16" s="70"/>
      <c r="AF16" s="71"/>
      <c r="AG16" s="185">
        <f t="shared" si="13"/>
        <v>2002.04</v>
      </c>
      <c r="AH16" s="73">
        <f t="shared" si="14"/>
        <v>441</v>
      </c>
      <c r="AI16" s="60">
        <f t="shared" si="8"/>
        <v>0</v>
      </c>
    </row>
    <row r="17" spans="2:35" x14ac:dyDescent="0.25">
      <c r="B17" s="130">
        <v>4.54</v>
      </c>
      <c r="C17" s="15">
        <v>30</v>
      </c>
      <c r="D17" s="69">
        <f t="shared" si="0"/>
        <v>136.19999999999999</v>
      </c>
      <c r="E17" s="190">
        <v>44960</v>
      </c>
      <c r="F17" s="69">
        <f t="shared" si="1"/>
        <v>136.19999999999999</v>
      </c>
      <c r="G17" s="70" t="s">
        <v>241</v>
      </c>
      <c r="H17" s="71">
        <v>50</v>
      </c>
      <c r="I17" s="185">
        <f t="shared" si="9"/>
        <v>1266.6599999999999</v>
      </c>
      <c r="J17" s="73">
        <f t="shared" si="10"/>
        <v>279</v>
      </c>
      <c r="K17" s="60">
        <f t="shared" si="6"/>
        <v>6809.9999999999991</v>
      </c>
      <c r="N17" s="130">
        <v>4.54</v>
      </c>
      <c r="O17" s="15">
        <v>10</v>
      </c>
      <c r="P17" s="69">
        <f t="shared" si="2"/>
        <v>45.4</v>
      </c>
      <c r="Q17" s="190">
        <v>44974</v>
      </c>
      <c r="R17" s="69">
        <f t="shared" si="3"/>
        <v>45.4</v>
      </c>
      <c r="S17" s="70" t="s">
        <v>207</v>
      </c>
      <c r="T17" s="71">
        <v>50</v>
      </c>
      <c r="U17" s="185">
        <f t="shared" si="11"/>
        <v>3173.4600000000005</v>
      </c>
      <c r="V17" s="73">
        <f t="shared" si="12"/>
        <v>699</v>
      </c>
      <c r="W17" s="60">
        <f t="shared" si="7"/>
        <v>2270</v>
      </c>
      <c r="Z17" s="130">
        <v>4.54</v>
      </c>
      <c r="AA17" s="15"/>
      <c r="AB17" s="69">
        <f t="shared" si="4"/>
        <v>0</v>
      </c>
      <c r="AC17" s="190"/>
      <c r="AD17" s="69">
        <f t="shared" si="5"/>
        <v>0</v>
      </c>
      <c r="AE17" s="70"/>
      <c r="AF17" s="71"/>
      <c r="AG17" s="185">
        <f t="shared" si="13"/>
        <v>2002.04</v>
      </c>
      <c r="AH17" s="73">
        <f t="shared" si="14"/>
        <v>441</v>
      </c>
      <c r="AI17" s="60">
        <f t="shared" si="8"/>
        <v>0</v>
      </c>
    </row>
    <row r="18" spans="2:35" x14ac:dyDescent="0.25">
      <c r="B18" s="130">
        <v>4.54</v>
      </c>
      <c r="C18" s="15">
        <v>10</v>
      </c>
      <c r="D18" s="69">
        <f t="shared" si="0"/>
        <v>45.4</v>
      </c>
      <c r="E18" s="190">
        <v>44960</v>
      </c>
      <c r="F18" s="69">
        <f t="shared" si="1"/>
        <v>45.4</v>
      </c>
      <c r="G18" s="70" t="s">
        <v>243</v>
      </c>
      <c r="H18" s="71">
        <v>50</v>
      </c>
      <c r="I18" s="185">
        <f t="shared" si="9"/>
        <v>1221.2599999999998</v>
      </c>
      <c r="J18" s="73">
        <f t="shared" si="10"/>
        <v>269</v>
      </c>
      <c r="K18" s="60">
        <f t="shared" si="6"/>
        <v>2270</v>
      </c>
      <c r="N18" s="130">
        <v>4.54</v>
      </c>
      <c r="O18" s="15">
        <v>30</v>
      </c>
      <c r="P18" s="69">
        <f t="shared" si="2"/>
        <v>136.19999999999999</v>
      </c>
      <c r="Q18" s="190">
        <v>44975</v>
      </c>
      <c r="R18" s="69">
        <f t="shared" si="3"/>
        <v>136.19999999999999</v>
      </c>
      <c r="S18" s="70" t="s">
        <v>208</v>
      </c>
      <c r="T18" s="71">
        <v>50</v>
      </c>
      <c r="U18" s="185">
        <f t="shared" si="11"/>
        <v>3037.2600000000007</v>
      </c>
      <c r="V18" s="73">
        <f t="shared" si="12"/>
        <v>669</v>
      </c>
      <c r="W18" s="60">
        <f t="shared" si="7"/>
        <v>6809.9999999999991</v>
      </c>
      <c r="Z18" s="130">
        <v>4.54</v>
      </c>
      <c r="AA18" s="15"/>
      <c r="AB18" s="69">
        <f t="shared" si="4"/>
        <v>0</v>
      </c>
      <c r="AC18" s="190"/>
      <c r="AD18" s="69">
        <f t="shared" si="5"/>
        <v>0</v>
      </c>
      <c r="AE18" s="70"/>
      <c r="AF18" s="71"/>
      <c r="AG18" s="185">
        <f t="shared" si="13"/>
        <v>2002.04</v>
      </c>
      <c r="AH18" s="73">
        <f t="shared" si="14"/>
        <v>441</v>
      </c>
      <c r="AI18" s="60">
        <f t="shared" si="8"/>
        <v>0</v>
      </c>
    </row>
    <row r="19" spans="2:35" x14ac:dyDescent="0.25">
      <c r="B19" s="130">
        <v>4.54</v>
      </c>
      <c r="C19" s="15">
        <v>6</v>
      </c>
      <c r="D19" s="69">
        <f t="shared" si="0"/>
        <v>27.240000000000002</v>
      </c>
      <c r="E19" s="190">
        <v>44961</v>
      </c>
      <c r="F19" s="69">
        <f t="shared" si="1"/>
        <v>27.240000000000002</v>
      </c>
      <c r="G19" s="70" t="s">
        <v>244</v>
      </c>
      <c r="H19" s="71">
        <v>50</v>
      </c>
      <c r="I19" s="185">
        <f t="shared" si="9"/>
        <v>1194.0199999999998</v>
      </c>
      <c r="J19" s="73">
        <f t="shared" si="10"/>
        <v>263</v>
      </c>
      <c r="K19" s="60">
        <f t="shared" si="6"/>
        <v>1362</v>
      </c>
      <c r="N19" s="130">
        <v>4.54</v>
      </c>
      <c r="O19" s="15">
        <v>2</v>
      </c>
      <c r="P19" s="69">
        <f t="shared" si="2"/>
        <v>9.08</v>
      </c>
      <c r="Q19" s="190">
        <v>44975</v>
      </c>
      <c r="R19" s="69">
        <f t="shared" si="3"/>
        <v>9.08</v>
      </c>
      <c r="S19" s="70" t="s">
        <v>279</v>
      </c>
      <c r="T19" s="71">
        <v>50</v>
      </c>
      <c r="U19" s="185">
        <f t="shared" si="11"/>
        <v>3028.1800000000007</v>
      </c>
      <c r="V19" s="73">
        <f t="shared" si="12"/>
        <v>667</v>
      </c>
      <c r="W19" s="60">
        <f t="shared" si="7"/>
        <v>454</v>
      </c>
      <c r="Z19" s="130">
        <v>4.54</v>
      </c>
      <c r="AA19" s="15"/>
      <c r="AB19" s="69">
        <f t="shared" si="4"/>
        <v>0</v>
      </c>
      <c r="AC19" s="190"/>
      <c r="AD19" s="69">
        <f t="shared" si="5"/>
        <v>0</v>
      </c>
      <c r="AE19" s="70"/>
      <c r="AF19" s="71"/>
      <c r="AG19" s="185">
        <f t="shared" si="13"/>
        <v>2002.04</v>
      </c>
      <c r="AH19" s="73">
        <f t="shared" si="14"/>
        <v>441</v>
      </c>
      <c r="AI19" s="60">
        <f t="shared" si="8"/>
        <v>0</v>
      </c>
    </row>
    <row r="20" spans="2:35" x14ac:dyDescent="0.25">
      <c r="B20" s="130">
        <v>4.54</v>
      </c>
      <c r="C20" s="15">
        <v>30</v>
      </c>
      <c r="D20" s="69">
        <f t="shared" si="0"/>
        <v>136.19999999999999</v>
      </c>
      <c r="E20" s="190">
        <v>44961</v>
      </c>
      <c r="F20" s="69">
        <f t="shared" si="1"/>
        <v>136.19999999999999</v>
      </c>
      <c r="G20" s="70" t="s">
        <v>245</v>
      </c>
      <c r="H20" s="71">
        <v>50</v>
      </c>
      <c r="I20" s="185">
        <f t="shared" si="9"/>
        <v>1057.8199999999997</v>
      </c>
      <c r="J20" s="73">
        <f t="shared" si="10"/>
        <v>233</v>
      </c>
      <c r="K20" s="60">
        <f t="shared" si="6"/>
        <v>6809.9999999999991</v>
      </c>
      <c r="N20" s="130">
        <v>4.54</v>
      </c>
      <c r="O20" s="15">
        <v>1</v>
      </c>
      <c r="P20" s="69">
        <f t="shared" si="2"/>
        <v>4.54</v>
      </c>
      <c r="Q20" s="190">
        <v>44976</v>
      </c>
      <c r="R20" s="69">
        <f t="shared" si="3"/>
        <v>4.54</v>
      </c>
      <c r="S20" s="70" t="s">
        <v>284</v>
      </c>
      <c r="T20" s="71">
        <v>50</v>
      </c>
      <c r="U20" s="185">
        <f t="shared" si="11"/>
        <v>3023.6400000000008</v>
      </c>
      <c r="V20" s="73">
        <f t="shared" si="12"/>
        <v>666</v>
      </c>
      <c r="W20" s="60">
        <f t="shared" si="7"/>
        <v>227</v>
      </c>
      <c r="Z20" s="130">
        <v>4.54</v>
      </c>
      <c r="AA20" s="15"/>
      <c r="AB20" s="69">
        <f t="shared" si="4"/>
        <v>0</v>
      </c>
      <c r="AC20" s="190"/>
      <c r="AD20" s="69">
        <f t="shared" si="5"/>
        <v>0</v>
      </c>
      <c r="AE20" s="70"/>
      <c r="AF20" s="71"/>
      <c r="AG20" s="185">
        <f t="shared" si="13"/>
        <v>2002.04</v>
      </c>
      <c r="AH20" s="73">
        <f t="shared" si="14"/>
        <v>441</v>
      </c>
      <c r="AI20" s="60">
        <f t="shared" si="8"/>
        <v>0</v>
      </c>
    </row>
    <row r="21" spans="2:35" x14ac:dyDescent="0.25">
      <c r="B21" s="130">
        <v>4.54</v>
      </c>
      <c r="C21" s="15">
        <v>30</v>
      </c>
      <c r="D21" s="69">
        <f t="shared" si="0"/>
        <v>136.19999999999999</v>
      </c>
      <c r="E21" s="190">
        <v>44963</v>
      </c>
      <c r="F21" s="69">
        <f t="shared" si="1"/>
        <v>136.19999999999999</v>
      </c>
      <c r="G21" s="70" t="s">
        <v>246</v>
      </c>
      <c r="H21" s="71">
        <v>50</v>
      </c>
      <c r="I21" s="185">
        <f t="shared" si="9"/>
        <v>921.61999999999966</v>
      </c>
      <c r="J21" s="73">
        <f t="shared" si="10"/>
        <v>203</v>
      </c>
      <c r="K21" s="60">
        <f t="shared" si="6"/>
        <v>6809.9999999999991</v>
      </c>
      <c r="N21" s="130">
        <v>4.54</v>
      </c>
      <c r="O21" s="15">
        <v>4</v>
      </c>
      <c r="P21" s="69">
        <f t="shared" si="2"/>
        <v>18.16</v>
      </c>
      <c r="Q21" s="190">
        <v>44977</v>
      </c>
      <c r="R21" s="69">
        <f t="shared" si="3"/>
        <v>18.16</v>
      </c>
      <c r="S21" s="70" t="s">
        <v>211</v>
      </c>
      <c r="T21" s="71">
        <v>50</v>
      </c>
      <c r="U21" s="185">
        <f t="shared" si="11"/>
        <v>3005.4800000000009</v>
      </c>
      <c r="V21" s="73">
        <f t="shared" si="12"/>
        <v>662</v>
      </c>
      <c r="W21" s="60">
        <f t="shared" si="7"/>
        <v>908</v>
      </c>
      <c r="Z21" s="130">
        <v>4.54</v>
      </c>
      <c r="AA21" s="15"/>
      <c r="AB21" s="69">
        <f t="shared" si="4"/>
        <v>0</v>
      </c>
      <c r="AC21" s="190"/>
      <c r="AD21" s="69">
        <f t="shared" si="5"/>
        <v>0</v>
      </c>
      <c r="AE21" s="70"/>
      <c r="AF21" s="71"/>
      <c r="AG21" s="185">
        <f t="shared" si="13"/>
        <v>2002.04</v>
      </c>
      <c r="AH21" s="73">
        <f t="shared" si="14"/>
        <v>441</v>
      </c>
      <c r="AI21" s="60">
        <f t="shared" si="8"/>
        <v>0</v>
      </c>
    </row>
    <row r="22" spans="2:35" x14ac:dyDescent="0.25">
      <c r="B22" s="130">
        <v>4.54</v>
      </c>
      <c r="C22" s="15">
        <v>16</v>
      </c>
      <c r="D22" s="69">
        <f t="shared" si="0"/>
        <v>72.64</v>
      </c>
      <c r="E22" s="190">
        <v>44963</v>
      </c>
      <c r="F22" s="69">
        <f t="shared" si="1"/>
        <v>72.64</v>
      </c>
      <c r="G22" s="70" t="s">
        <v>247</v>
      </c>
      <c r="H22" s="71">
        <v>50</v>
      </c>
      <c r="I22" s="185">
        <f t="shared" si="9"/>
        <v>848.97999999999968</v>
      </c>
      <c r="J22" s="73">
        <f t="shared" si="10"/>
        <v>187</v>
      </c>
      <c r="K22" s="60">
        <f t="shared" si="6"/>
        <v>3632</v>
      </c>
      <c r="N22" s="130">
        <v>4.54</v>
      </c>
      <c r="O22" s="15">
        <v>30</v>
      </c>
      <c r="P22" s="69">
        <f t="shared" si="2"/>
        <v>136.19999999999999</v>
      </c>
      <c r="Q22" s="190">
        <v>44977</v>
      </c>
      <c r="R22" s="69">
        <f t="shared" si="3"/>
        <v>136.19999999999999</v>
      </c>
      <c r="S22" s="70" t="s">
        <v>286</v>
      </c>
      <c r="T22" s="71">
        <v>50</v>
      </c>
      <c r="U22" s="185">
        <f t="shared" si="11"/>
        <v>2869.2800000000011</v>
      </c>
      <c r="V22" s="73">
        <f t="shared" si="12"/>
        <v>632</v>
      </c>
      <c r="W22" s="60">
        <f t="shared" si="7"/>
        <v>6809.9999999999991</v>
      </c>
      <c r="Z22" s="130">
        <v>4.54</v>
      </c>
      <c r="AA22" s="15"/>
      <c r="AB22" s="69">
        <f t="shared" si="4"/>
        <v>0</v>
      </c>
      <c r="AC22" s="190"/>
      <c r="AD22" s="69">
        <f t="shared" si="5"/>
        <v>0</v>
      </c>
      <c r="AE22" s="70"/>
      <c r="AF22" s="71"/>
      <c r="AG22" s="185">
        <f t="shared" si="13"/>
        <v>2002.04</v>
      </c>
      <c r="AH22" s="73">
        <f t="shared" si="14"/>
        <v>441</v>
      </c>
      <c r="AI22" s="60">
        <f t="shared" si="8"/>
        <v>0</v>
      </c>
    </row>
    <row r="23" spans="2:35" x14ac:dyDescent="0.25">
      <c r="B23" s="130">
        <v>4.54</v>
      </c>
      <c r="C23" s="15">
        <v>30</v>
      </c>
      <c r="D23" s="69">
        <f t="shared" si="0"/>
        <v>136.19999999999999</v>
      </c>
      <c r="E23" s="190">
        <v>44964</v>
      </c>
      <c r="F23" s="69">
        <f t="shared" si="1"/>
        <v>136.19999999999999</v>
      </c>
      <c r="G23" s="70" t="s">
        <v>249</v>
      </c>
      <c r="H23" s="71">
        <v>50</v>
      </c>
      <c r="I23" s="185">
        <f t="shared" si="9"/>
        <v>712.77999999999975</v>
      </c>
      <c r="J23" s="73">
        <f t="shared" si="10"/>
        <v>157</v>
      </c>
      <c r="K23" s="60">
        <f t="shared" si="6"/>
        <v>6809.9999999999991</v>
      </c>
      <c r="N23" s="130">
        <v>4.54</v>
      </c>
      <c r="O23" s="15">
        <v>18</v>
      </c>
      <c r="P23" s="69">
        <f t="shared" si="2"/>
        <v>81.72</v>
      </c>
      <c r="Q23" s="190">
        <v>44978</v>
      </c>
      <c r="R23" s="69">
        <f t="shared" si="3"/>
        <v>81.72</v>
      </c>
      <c r="S23" s="70" t="s">
        <v>288</v>
      </c>
      <c r="T23" s="71">
        <v>50</v>
      </c>
      <c r="U23" s="185">
        <f t="shared" si="11"/>
        <v>2787.5600000000013</v>
      </c>
      <c r="V23" s="73">
        <f t="shared" si="12"/>
        <v>614</v>
      </c>
      <c r="W23" s="60">
        <f t="shared" si="7"/>
        <v>4086</v>
      </c>
      <c r="Z23" s="130">
        <v>4.54</v>
      </c>
      <c r="AA23" s="15"/>
      <c r="AB23" s="69">
        <f t="shared" si="4"/>
        <v>0</v>
      </c>
      <c r="AC23" s="190"/>
      <c r="AD23" s="69">
        <f t="shared" si="5"/>
        <v>0</v>
      </c>
      <c r="AE23" s="70"/>
      <c r="AF23" s="71"/>
      <c r="AG23" s="185">
        <f t="shared" si="13"/>
        <v>2002.04</v>
      </c>
      <c r="AH23" s="73">
        <f t="shared" si="14"/>
        <v>441</v>
      </c>
      <c r="AI23" s="60">
        <f t="shared" si="8"/>
        <v>0</v>
      </c>
    </row>
    <row r="24" spans="2:35" x14ac:dyDescent="0.25">
      <c r="B24" s="130">
        <v>4.54</v>
      </c>
      <c r="C24" s="15">
        <v>6</v>
      </c>
      <c r="D24" s="69">
        <f t="shared" si="0"/>
        <v>27.240000000000002</v>
      </c>
      <c r="E24" s="731">
        <v>44965</v>
      </c>
      <c r="F24" s="625">
        <f t="shared" si="1"/>
        <v>27.240000000000002</v>
      </c>
      <c r="G24" s="623" t="s">
        <v>199</v>
      </c>
      <c r="H24" s="624">
        <v>50</v>
      </c>
      <c r="I24" s="910">
        <f t="shared" si="9"/>
        <v>685.53999999999974</v>
      </c>
      <c r="J24" s="636">
        <f t="shared" si="10"/>
        <v>151</v>
      </c>
      <c r="K24" s="655">
        <f t="shared" si="6"/>
        <v>1362</v>
      </c>
      <c r="N24" s="130">
        <v>4.54</v>
      </c>
      <c r="O24" s="15">
        <v>12</v>
      </c>
      <c r="P24" s="69">
        <f t="shared" si="2"/>
        <v>54.480000000000004</v>
      </c>
      <c r="Q24" s="731">
        <v>44978</v>
      </c>
      <c r="R24" s="625">
        <f t="shared" si="3"/>
        <v>54.480000000000004</v>
      </c>
      <c r="S24" s="623" t="s">
        <v>289</v>
      </c>
      <c r="T24" s="624">
        <v>50</v>
      </c>
      <c r="U24" s="910">
        <f t="shared" si="11"/>
        <v>2733.0800000000013</v>
      </c>
      <c r="V24" s="636">
        <f t="shared" si="12"/>
        <v>602</v>
      </c>
      <c r="W24" s="655">
        <f t="shared" si="7"/>
        <v>2724</v>
      </c>
      <c r="Z24" s="130">
        <v>4.54</v>
      </c>
      <c r="AA24" s="15"/>
      <c r="AB24" s="69">
        <f t="shared" si="4"/>
        <v>0</v>
      </c>
      <c r="AC24" s="731"/>
      <c r="AD24" s="625">
        <f t="shared" si="5"/>
        <v>0</v>
      </c>
      <c r="AE24" s="623"/>
      <c r="AF24" s="624"/>
      <c r="AG24" s="910">
        <f t="shared" si="13"/>
        <v>2002.04</v>
      </c>
      <c r="AH24" s="636">
        <f t="shared" si="14"/>
        <v>441</v>
      </c>
      <c r="AI24" s="655">
        <f t="shared" si="8"/>
        <v>0</v>
      </c>
    </row>
    <row r="25" spans="2:35" x14ac:dyDescent="0.25">
      <c r="B25" s="130">
        <v>4.54</v>
      </c>
      <c r="C25" s="15">
        <v>30</v>
      </c>
      <c r="D25" s="69">
        <f t="shared" si="0"/>
        <v>136.19999999999999</v>
      </c>
      <c r="E25" s="731">
        <v>44965</v>
      </c>
      <c r="F25" s="625">
        <f t="shared" si="1"/>
        <v>136.19999999999999</v>
      </c>
      <c r="G25" s="623" t="s">
        <v>250</v>
      </c>
      <c r="H25" s="624">
        <v>50</v>
      </c>
      <c r="I25" s="910">
        <f t="shared" si="9"/>
        <v>549.33999999999969</v>
      </c>
      <c r="J25" s="636">
        <f t="shared" si="10"/>
        <v>121</v>
      </c>
      <c r="K25" s="655">
        <f t="shared" si="6"/>
        <v>6809.9999999999991</v>
      </c>
      <c r="N25" s="130">
        <v>4.54</v>
      </c>
      <c r="O25" s="15">
        <v>1</v>
      </c>
      <c r="P25" s="69">
        <f t="shared" si="2"/>
        <v>4.54</v>
      </c>
      <c r="Q25" s="731">
        <v>44979</v>
      </c>
      <c r="R25" s="625">
        <f t="shared" si="3"/>
        <v>4.54</v>
      </c>
      <c r="S25" s="623" t="s">
        <v>291</v>
      </c>
      <c r="T25" s="624">
        <v>50</v>
      </c>
      <c r="U25" s="910">
        <f t="shared" si="11"/>
        <v>2728.5400000000013</v>
      </c>
      <c r="V25" s="636">
        <f t="shared" si="12"/>
        <v>601</v>
      </c>
      <c r="W25" s="655">
        <f t="shared" si="7"/>
        <v>227</v>
      </c>
      <c r="Z25" s="130">
        <v>4.54</v>
      </c>
      <c r="AA25" s="15"/>
      <c r="AB25" s="69">
        <f t="shared" si="4"/>
        <v>0</v>
      </c>
      <c r="AC25" s="731"/>
      <c r="AD25" s="625">
        <f t="shared" si="5"/>
        <v>0</v>
      </c>
      <c r="AE25" s="623"/>
      <c r="AF25" s="624"/>
      <c r="AG25" s="910">
        <f t="shared" si="13"/>
        <v>2002.04</v>
      </c>
      <c r="AH25" s="636">
        <f t="shared" si="14"/>
        <v>441</v>
      </c>
      <c r="AI25" s="655">
        <f t="shared" si="8"/>
        <v>0</v>
      </c>
    </row>
    <row r="26" spans="2:35" x14ac:dyDescent="0.25">
      <c r="B26" s="130">
        <v>4.54</v>
      </c>
      <c r="C26" s="15">
        <v>50</v>
      </c>
      <c r="D26" s="69">
        <f t="shared" si="0"/>
        <v>227</v>
      </c>
      <c r="E26" s="731">
        <v>44965</v>
      </c>
      <c r="F26" s="625">
        <f t="shared" si="1"/>
        <v>227</v>
      </c>
      <c r="G26" s="623" t="s">
        <v>251</v>
      </c>
      <c r="H26" s="624">
        <v>50</v>
      </c>
      <c r="I26" s="910">
        <f t="shared" si="9"/>
        <v>322.33999999999969</v>
      </c>
      <c r="J26" s="636">
        <f t="shared" si="10"/>
        <v>71</v>
      </c>
      <c r="K26" s="655">
        <f t="shared" si="6"/>
        <v>11350</v>
      </c>
      <c r="N26" s="130">
        <v>4.54</v>
      </c>
      <c r="O26" s="15">
        <v>50</v>
      </c>
      <c r="P26" s="69">
        <f t="shared" si="2"/>
        <v>227</v>
      </c>
      <c r="Q26" s="731">
        <v>44979</v>
      </c>
      <c r="R26" s="625">
        <f t="shared" si="3"/>
        <v>227</v>
      </c>
      <c r="S26" s="623" t="s">
        <v>292</v>
      </c>
      <c r="T26" s="624">
        <v>50</v>
      </c>
      <c r="U26" s="910">
        <f t="shared" si="11"/>
        <v>2501.5400000000013</v>
      </c>
      <c r="V26" s="636">
        <f t="shared" si="12"/>
        <v>551</v>
      </c>
      <c r="W26" s="655">
        <f t="shared" si="7"/>
        <v>11350</v>
      </c>
      <c r="Z26" s="130">
        <v>4.54</v>
      </c>
      <c r="AA26" s="15"/>
      <c r="AB26" s="69">
        <f t="shared" si="4"/>
        <v>0</v>
      </c>
      <c r="AC26" s="731"/>
      <c r="AD26" s="625">
        <f t="shared" si="5"/>
        <v>0</v>
      </c>
      <c r="AE26" s="623"/>
      <c r="AF26" s="624"/>
      <c r="AG26" s="910">
        <f t="shared" si="13"/>
        <v>2002.04</v>
      </c>
      <c r="AH26" s="636">
        <f t="shared" si="14"/>
        <v>441</v>
      </c>
      <c r="AI26" s="655">
        <f t="shared" si="8"/>
        <v>0</v>
      </c>
    </row>
    <row r="27" spans="2:35" x14ac:dyDescent="0.25">
      <c r="B27" s="130">
        <v>4.54</v>
      </c>
      <c r="C27" s="15">
        <v>2</v>
      </c>
      <c r="D27" s="69">
        <f t="shared" si="0"/>
        <v>9.08</v>
      </c>
      <c r="E27" s="731">
        <v>44965</v>
      </c>
      <c r="F27" s="625">
        <f t="shared" si="1"/>
        <v>9.08</v>
      </c>
      <c r="G27" s="623" t="s">
        <v>252</v>
      </c>
      <c r="H27" s="624">
        <v>50</v>
      </c>
      <c r="I27" s="910">
        <f t="shared" si="9"/>
        <v>313.25999999999971</v>
      </c>
      <c r="J27" s="636">
        <f t="shared" si="10"/>
        <v>69</v>
      </c>
      <c r="K27" s="655">
        <f t="shared" si="6"/>
        <v>454</v>
      </c>
      <c r="N27" s="130">
        <v>4.54</v>
      </c>
      <c r="O27" s="15">
        <v>10</v>
      </c>
      <c r="P27" s="69">
        <f t="shared" si="2"/>
        <v>45.4</v>
      </c>
      <c r="Q27" s="731">
        <v>44980</v>
      </c>
      <c r="R27" s="625">
        <f t="shared" si="3"/>
        <v>45.4</v>
      </c>
      <c r="S27" s="623" t="s">
        <v>296</v>
      </c>
      <c r="T27" s="624">
        <v>50</v>
      </c>
      <c r="U27" s="910">
        <f t="shared" si="11"/>
        <v>2456.1400000000012</v>
      </c>
      <c r="V27" s="636">
        <f t="shared" si="12"/>
        <v>541</v>
      </c>
      <c r="W27" s="655">
        <f t="shared" si="7"/>
        <v>2270</v>
      </c>
      <c r="Z27" s="130">
        <v>4.54</v>
      </c>
      <c r="AA27" s="15"/>
      <c r="AB27" s="69">
        <f t="shared" si="4"/>
        <v>0</v>
      </c>
      <c r="AC27" s="731"/>
      <c r="AD27" s="625">
        <f t="shared" si="5"/>
        <v>0</v>
      </c>
      <c r="AE27" s="623"/>
      <c r="AF27" s="624"/>
      <c r="AG27" s="910">
        <f t="shared" si="13"/>
        <v>2002.04</v>
      </c>
      <c r="AH27" s="636">
        <f t="shared" si="14"/>
        <v>441</v>
      </c>
      <c r="AI27" s="655">
        <f t="shared" si="8"/>
        <v>0</v>
      </c>
    </row>
    <row r="28" spans="2:35" x14ac:dyDescent="0.25">
      <c r="B28" s="130">
        <v>4.54</v>
      </c>
      <c r="C28" s="15">
        <v>40</v>
      </c>
      <c r="D28" s="69">
        <f t="shared" si="0"/>
        <v>181.6</v>
      </c>
      <c r="E28" s="731">
        <v>44965</v>
      </c>
      <c r="F28" s="625">
        <f t="shared" si="1"/>
        <v>181.6</v>
      </c>
      <c r="G28" s="623" t="s">
        <v>253</v>
      </c>
      <c r="H28" s="624">
        <v>50</v>
      </c>
      <c r="I28" s="910">
        <f t="shared" si="9"/>
        <v>131.65999999999971</v>
      </c>
      <c r="J28" s="636">
        <f t="shared" si="10"/>
        <v>29</v>
      </c>
      <c r="K28" s="655">
        <f t="shared" si="6"/>
        <v>9080</v>
      </c>
      <c r="N28" s="130">
        <v>4.54</v>
      </c>
      <c r="O28" s="15">
        <v>10</v>
      </c>
      <c r="P28" s="69">
        <f t="shared" si="2"/>
        <v>45.4</v>
      </c>
      <c r="Q28" s="731">
        <v>44980</v>
      </c>
      <c r="R28" s="625">
        <f t="shared" si="3"/>
        <v>45.4</v>
      </c>
      <c r="S28" s="623" t="s">
        <v>298</v>
      </c>
      <c r="T28" s="624">
        <v>50</v>
      </c>
      <c r="U28" s="910">
        <f t="shared" si="11"/>
        <v>2410.7400000000011</v>
      </c>
      <c r="V28" s="636">
        <f t="shared" si="12"/>
        <v>531</v>
      </c>
      <c r="W28" s="655">
        <f t="shared" si="7"/>
        <v>2270</v>
      </c>
      <c r="Z28" s="130">
        <v>4.54</v>
      </c>
      <c r="AA28" s="15"/>
      <c r="AB28" s="69">
        <f t="shared" si="4"/>
        <v>0</v>
      </c>
      <c r="AC28" s="731"/>
      <c r="AD28" s="625">
        <f t="shared" si="5"/>
        <v>0</v>
      </c>
      <c r="AE28" s="623"/>
      <c r="AF28" s="624"/>
      <c r="AG28" s="910">
        <f t="shared" si="13"/>
        <v>2002.04</v>
      </c>
      <c r="AH28" s="636">
        <f t="shared" si="14"/>
        <v>441</v>
      </c>
      <c r="AI28" s="655">
        <f t="shared" si="8"/>
        <v>0</v>
      </c>
    </row>
    <row r="29" spans="2:35" x14ac:dyDescent="0.25">
      <c r="B29" s="130">
        <v>4.54</v>
      </c>
      <c r="C29" s="15">
        <v>6</v>
      </c>
      <c r="D29" s="69">
        <f t="shared" si="0"/>
        <v>27.240000000000002</v>
      </c>
      <c r="E29" s="731">
        <v>44967</v>
      </c>
      <c r="F29" s="625">
        <f t="shared" si="1"/>
        <v>27.240000000000002</v>
      </c>
      <c r="G29" s="623" t="s">
        <v>255</v>
      </c>
      <c r="H29" s="624">
        <v>50</v>
      </c>
      <c r="I29" s="910">
        <f t="shared" si="9"/>
        <v>104.4199999999997</v>
      </c>
      <c r="J29" s="636">
        <f t="shared" si="10"/>
        <v>23</v>
      </c>
      <c r="K29" s="655">
        <f t="shared" si="6"/>
        <v>1362</v>
      </c>
      <c r="N29" s="130">
        <v>4.54</v>
      </c>
      <c r="O29" s="15">
        <v>30</v>
      </c>
      <c r="P29" s="69">
        <f t="shared" si="2"/>
        <v>136.19999999999999</v>
      </c>
      <c r="Q29" s="731">
        <v>44980</v>
      </c>
      <c r="R29" s="625">
        <f t="shared" si="3"/>
        <v>136.19999999999999</v>
      </c>
      <c r="S29" s="623" t="s">
        <v>294</v>
      </c>
      <c r="T29" s="624">
        <v>50</v>
      </c>
      <c r="U29" s="910">
        <f t="shared" si="11"/>
        <v>2274.5400000000013</v>
      </c>
      <c r="V29" s="636">
        <f t="shared" si="12"/>
        <v>501</v>
      </c>
      <c r="W29" s="655">
        <f t="shared" si="7"/>
        <v>6809.9999999999991</v>
      </c>
      <c r="Z29" s="130">
        <v>4.54</v>
      </c>
      <c r="AA29" s="15"/>
      <c r="AB29" s="69">
        <f t="shared" si="4"/>
        <v>0</v>
      </c>
      <c r="AC29" s="731"/>
      <c r="AD29" s="625">
        <f t="shared" si="5"/>
        <v>0</v>
      </c>
      <c r="AE29" s="623"/>
      <c r="AF29" s="624"/>
      <c r="AG29" s="910">
        <f t="shared" si="13"/>
        <v>2002.04</v>
      </c>
      <c r="AH29" s="636">
        <f t="shared" si="14"/>
        <v>441</v>
      </c>
      <c r="AI29" s="655">
        <f t="shared" si="8"/>
        <v>0</v>
      </c>
    </row>
    <row r="30" spans="2:35" x14ac:dyDescent="0.25">
      <c r="B30" s="130">
        <v>4.54</v>
      </c>
      <c r="C30" s="15">
        <v>2</v>
      </c>
      <c r="D30" s="69">
        <f t="shared" si="0"/>
        <v>9.08</v>
      </c>
      <c r="E30" s="731">
        <v>44967</v>
      </c>
      <c r="F30" s="625">
        <f t="shared" si="1"/>
        <v>9.08</v>
      </c>
      <c r="G30" s="623" t="s">
        <v>256</v>
      </c>
      <c r="H30" s="624">
        <v>50</v>
      </c>
      <c r="I30" s="910">
        <f t="shared" si="9"/>
        <v>95.339999999999705</v>
      </c>
      <c r="J30" s="636">
        <f t="shared" si="10"/>
        <v>21</v>
      </c>
      <c r="K30" s="655">
        <f t="shared" si="6"/>
        <v>454</v>
      </c>
      <c r="N30" s="130">
        <v>4.54</v>
      </c>
      <c r="O30" s="15">
        <v>50</v>
      </c>
      <c r="P30" s="69">
        <f t="shared" si="2"/>
        <v>227</v>
      </c>
      <c r="Q30" s="731">
        <v>44981</v>
      </c>
      <c r="R30" s="625">
        <f t="shared" si="3"/>
        <v>227</v>
      </c>
      <c r="S30" s="623" t="s">
        <v>302</v>
      </c>
      <c r="T30" s="624">
        <v>50</v>
      </c>
      <c r="U30" s="910">
        <f t="shared" si="11"/>
        <v>2047.5400000000013</v>
      </c>
      <c r="V30" s="636">
        <f t="shared" si="12"/>
        <v>451</v>
      </c>
      <c r="W30" s="655">
        <f t="shared" si="7"/>
        <v>11350</v>
      </c>
      <c r="Z30" s="130">
        <v>4.54</v>
      </c>
      <c r="AA30" s="15"/>
      <c r="AB30" s="69">
        <f t="shared" si="4"/>
        <v>0</v>
      </c>
      <c r="AC30" s="731"/>
      <c r="AD30" s="625">
        <f t="shared" si="5"/>
        <v>0</v>
      </c>
      <c r="AE30" s="623"/>
      <c r="AF30" s="624"/>
      <c r="AG30" s="910">
        <f t="shared" si="13"/>
        <v>2002.04</v>
      </c>
      <c r="AH30" s="636">
        <f t="shared" si="14"/>
        <v>441</v>
      </c>
      <c r="AI30" s="655">
        <f t="shared" si="8"/>
        <v>0</v>
      </c>
    </row>
    <row r="31" spans="2:35" x14ac:dyDescent="0.25">
      <c r="B31" s="130">
        <v>4.54</v>
      </c>
      <c r="C31" s="15"/>
      <c r="D31" s="69">
        <f t="shared" si="0"/>
        <v>0</v>
      </c>
      <c r="E31" s="731"/>
      <c r="F31" s="625">
        <f t="shared" si="1"/>
        <v>0</v>
      </c>
      <c r="G31" s="623"/>
      <c r="H31" s="624"/>
      <c r="I31" s="910">
        <f t="shared" si="9"/>
        <v>95.339999999999705</v>
      </c>
      <c r="J31" s="636">
        <f t="shared" si="10"/>
        <v>21</v>
      </c>
      <c r="K31" s="655">
        <f t="shared" si="6"/>
        <v>0</v>
      </c>
      <c r="N31" s="130">
        <v>4.54</v>
      </c>
      <c r="O31" s="15">
        <v>30</v>
      </c>
      <c r="P31" s="69">
        <f t="shared" si="2"/>
        <v>136.19999999999999</v>
      </c>
      <c r="Q31" s="731">
        <v>44981</v>
      </c>
      <c r="R31" s="625">
        <f t="shared" si="3"/>
        <v>136.19999999999999</v>
      </c>
      <c r="S31" s="623" t="s">
        <v>303</v>
      </c>
      <c r="T31" s="624">
        <v>50</v>
      </c>
      <c r="U31" s="910">
        <f t="shared" si="11"/>
        <v>1911.3400000000013</v>
      </c>
      <c r="V31" s="636">
        <f t="shared" si="12"/>
        <v>421</v>
      </c>
      <c r="W31" s="655">
        <f t="shared" si="7"/>
        <v>6809.9999999999991</v>
      </c>
      <c r="Z31" s="130">
        <v>4.54</v>
      </c>
      <c r="AA31" s="15"/>
      <c r="AB31" s="69">
        <f t="shared" si="4"/>
        <v>0</v>
      </c>
      <c r="AC31" s="731"/>
      <c r="AD31" s="625">
        <f t="shared" si="5"/>
        <v>0</v>
      </c>
      <c r="AE31" s="623"/>
      <c r="AF31" s="624"/>
      <c r="AG31" s="910">
        <f t="shared" si="13"/>
        <v>2002.04</v>
      </c>
      <c r="AH31" s="636">
        <f t="shared" si="14"/>
        <v>441</v>
      </c>
      <c r="AI31" s="655">
        <f t="shared" si="8"/>
        <v>0</v>
      </c>
    </row>
    <row r="32" spans="2:35" x14ac:dyDescent="0.25">
      <c r="B32" s="130">
        <v>4.54</v>
      </c>
      <c r="C32" s="15"/>
      <c r="D32" s="69">
        <f t="shared" si="0"/>
        <v>0</v>
      </c>
      <c r="E32" s="731"/>
      <c r="F32" s="625">
        <f>D32</f>
        <v>0</v>
      </c>
      <c r="G32" s="623"/>
      <c r="H32" s="624"/>
      <c r="I32" s="910">
        <f t="shared" si="9"/>
        <v>95.339999999999705</v>
      </c>
      <c r="J32" s="636">
        <f t="shared" si="10"/>
        <v>21</v>
      </c>
      <c r="K32" s="655">
        <f t="shared" si="6"/>
        <v>0</v>
      </c>
      <c r="N32" s="130">
        <v>4.54</v>
      </c>
      <c r="O32" s="15">
        <v>1</v>
      </c>
      <c r="P32" s="69">
        <f t="shared" si="2"/>
        <v>4.54</v>
      </c>
      <c r="Q32" s="731">
        <v>44982</v>
      </c>
      <c r="R32" s="625">
        <f>P32</f>
        <v>4.54</v>
      </c>
      <c r="S32" s="623" t="s">
        <v>300</v>
      </c>
      <c r="T32" s="624">
        <v>50</v>
      </c>
      <c r="U32" s="910">
        <f t="shared" si="11"/>
        <v>1906.8000000000013</v>
      </c>
      <c r="V32" s="636">
        <f t="shared" si="12"/>
        <v>420</v>
      </c>
      <c r="W32" s="655">
        <f t="shared" si="7"/>
        <v>227</v>
      </c>
      <c r="Z32" s="130">
        <v>4.54</v>
      </c>
      <c r="AA32" s="15"/>
      <c r="AB32" s="69">
        <f t="shared" si="4"/>
        <v>0</v>
      </c>
      <c r="AC32" s="731"/>
      <c r="AD32" s="625">
        <f>AB32</f>
        <v>0</v>
      </c>
      <c r="AE32" s="623"/>
      <c r="AF32" s="624"/>
      <c r="AG32" s="910">
        <f t="shared" si="13"/>
        <v>2002.04</v>
      </c>
      <c r="AH32" s="636">
        <f t="shared" si="14"/>
        <v>441</v>
      </c>
      <c r="AI32" s="655">
        <f t="shared" si="8"/>
        <v>0</v>
      </c>
    </row>
    <row r="33" spans="1:35" x14ac:dyDescent="0.25">
      <c r="B33" s="130">
        <v>4.54</v>
      </c>
      <c r="C33" s="15">
        <v>21</v>
      </c>
      <c r="D33" s="69">
        <f t="shared" si="0"/>
        <v>95.34</v>
      </c>
      <c r="E33" s="638"/>
      <c r="F33" s="1012">
        <f>D33</f>
        <v>95.34</v>
      </c>
      <c r="G33" s="1013"/>
      <c r="H33" s="1014"/>
      <c r="I33" s="1015">
        <f t="shared" si="9"/>
        <v>-2.9842794901924208E-13</v>
      </c>
      <c r="J33" s="1016">
        <f t="shared" si="10"/>
        <v>0</v>
      </c>
      <c r="K33" s="1017">
        <f t="shared" si="6"/>
        <v>0</v>
      </c>
      <c r="N33" s="130">
        <v>4.54</v>
      </c>
      <c r="O33" s="15">
        <v>5</v>
      </c>
      <c r="P33" s="69">
        <f t="shared" si="2"/>
        <v>22.7</v>
      </c>
      <c r="Q33" s="638">
        <v>44982</v>
      </c>
      <c r="R33" s="625">
        <f>P33</f>
        <v>22.7</v>
      </c>
      <c r="S33" s="623" t="s">
        <v>307</v>
      </c>
      <c r="T33" s="624">
        <v>50</v>
      </c>
      <c r="U33" s="910">
        <f t="shared" si="11"/>
        <v>1884.1000000000013</v>
      </c>
      <c r="V33" s="636">
        <f t="shared" si="12"/>
        <v>415</v>
      </c>
      <c r="W33" s="655">
        <f t="shared" si="7"/>
        <v>1135</v>
      </c>
      <c r="Z33" s="130">
        <v>4.54</v>
      </c>
      <c r="AA33" s="15"/>
      <c r="AB33" s="69">
        <f t="shared" si="4"/>
        <v>0</v>
      </c>
      <c r="AC33" s="638"/>
      <c r="AD33" s="625">
        <f>AB33</f>
        <v>0</v>
      </c>
      <c r="AE33" s="623"/>
      <c r="AF33" s="624"/>
      <c r="AG33" s="910">
        <f t="shared" si="13"/>
        <v>2002.04</v>
      </c>
      <c r="AH33" s="636">
        <f t="shared" si="14"/>
        <v>441</v>
      </c>
      <c r="AI33" s="655">
        <f t="shared" si="8"/>
        <v>0</v>
      </c>
    </row>
    <row r="34" spans="1:35" x14ac:dyDescent="0.25">
      <c r="B34" s="130">
        <v>4.54</v>
      </c>
      <c r="C34" s="15"/>
      <c r="D34" s="69">
        <f t="shared" si="0"/>
        <v>0</v>
      </c>
      <c r="E34" s="638"/>
      <c r="F34" s="1012">
        <f t="shared" ref="F34:F108" si="15">D34</f>
        <v>0</v>
      </c>
      <c r="G34" s="1013"/>
      <c r="H34" s="1014"/>
      <c r="I34" s="1015">
        <f t="shared" si="9"/>
        <v>-2.9842794901924208E-13</v>
      </c>
      <c r="J34" s="1016">
        <f t="shared" si="10"/>
        <v>0</v>
      </c>
      <c r="K34" s="1017">
        <f t="shared" si="6"/>
        <v>0</v>
      </c>
      <c r="N34" s="130">
        <v>4.54</v>
      </c>
      <c r="O34" s="15">
        <v>60</v>
      </c>
      <c r="P34" s="69">
        <f t="shared" si="2"/>
        <v>272.39999999999998</v>
      </c>
      <c r="Q34" s="638">
        <v>44982</v>
      </c>
      <c r="R34" s="625">
        <f t="shared" ref="R34:R108" si="16">P34</f>
        <v>272.39999999999998</v>
      </c>
      <c r="S34" s="623" t="s">
        <v>308</v>
      </c>
      <c r="T34" s="624">
        <v>50</v>
      </c>
      <c r="U34" s="910">
        <f t="shared" si="11"/>
        <v>1611.7000000000012</v>
      </c>
      <c r="V34" s="636">
        <f t="shared" si="12"/>
        <v>355</v>
      </c>
      <c r="W34" s="655">
        <f t="shared" si="7"/>
        <v>13619.999999999998</v>
      </c>
      <c r="Z34" s="130">
        <v>4.54</v>
      </c>
      <c r="AA34" s="15"/>
      <c r="AB34" s="69">
        <f t="shared" si="4"/>
        <v>0</v>
      </c>
      <c r="AC34" s="638"/>
      <c r="AD34" s="625">
        <f t="shared" ref="AD34:AD108" si="17">AB34</f>
        <v>0</v>
      </c>
      <c r="AE34" s="623"/>
      <c r="AF34" s="624"/>
      <c r="AG34" s="910">
        <f t="shared" si="13"/>
        <v>2002.04</v>
      </c>
      <c r="AH34" s="636">
        <f t="shared" si="14"/>
        <v>441</v>
      </c>
      <c r="AI34" s="655">
        <f t="shared" si="8"/>
        <v>0</v>
      </c>
    </row>
    <row r="35" spans="1:35" x14ac:dyDescent="0.25">
      <c r="B35" s="130">
        <v>4.54</v>
      </c>
      <c r="C35" s="15"/>
      <c r="D35" s="69">
        <f t="shared" si="0"/>
        <v>0</v>
      </c>
      <c r="E35" s="638"/>
      <c r="F35" s="1012">
        <f t="shared" si="15"/>
        <v>0</v>
      </c>
      <c r="G35" s="1013"/>
      <c r="H35" s="1014"/>
      <c r="I35" s="1015">
        <f t="shared" si="9"/>
        <v>-2.9842794901924208E-13</v>
      </c>
      <c r="J35" s="1016">
        <f t="shared" si="10"/>
        <v>0</v>
      </c>
      <c r="K35" s="1017">
        <f t="shared" si="6"/>
        <v>0</v>
      </c>
      <c r="N35" s="130">
        <v>4.54</v>
      </c>
      <c r="O35" s="15">
        <v>25</v>
      </c>
      <c r="P35" s="69">
        <f t="shared" si="2"/>
        <v>113.5</v>
      </c>
      <c r="Q35" s="638">
        <v>44984</v>
      </c>
      <c r="R35" s="625">
        <f t="shared" si="16"/>
        <v>113.5</v>
      </c>
      <c r="S35" s="623" t="s">
        <v>212</v>
      </c>
      <c r="T35" s="624">
        <v>50</v>
      </c>
      <c r="U35" s="910">
        <f t="shared" si="11"/>
        <v>1498.2000000000012</v>
      </c>
      <c r="V35" s="636">
        <f t="shared" si="12"/>
        <v>330</v>
      </c>
      <c r="W35" s="655">
        <f t="shared" si="7"/>
        <v>5675</v>
      </c>
      <c r="Z35" s="130">
        <v>4.54</v>
      </c>
      <c r="AA35" s="15"/>
      <c r="AB35" s="69">
        <f t="shared" si="4"/>
        <v>0</v>
      </c>
      <c r="AC35" s="638"/>
      <c r="AD35" s="625">
        <f t="shared" si="17"/>
        <v>0</v>
      </c>
      <c r="AE35" s="623"/>
      <c r="AF35" s="624"/>
      <c r="AG35" s="910">
        <f t="shared" si="13"/>
        <v>2002.04</v>
      </c>
      <c r="AH35" s="636">
        <f t="shared" si="14"/>
        <v>441</v>
      </c>
      <c r="AI35" s="655">
        <f t="shared" si="8"/>
        <v>0</v>
      </c>
    </row>
    <row r="36" spans="1:35" x14ac:dyDescent="0.25">
      <c r="A36" s="75"/>
      <c r="B36" s="130">
        <v>4.54</v>
      </c>
      <c r="C36" s="15"/>
      <c r="D36" s="69">
        <f t="shared" si="0"/>
        <v>0</v>
      </c>
      <c r="E36" s="638"/>
      <c r="F36" s="1012">
        <f t="shared" si="15"/>
        <v>0</v>
      </c>
      <c r="G36" s="1013"/>
      <c r="H36" s="1014"/>
      <c r="I36" s="1015">
        <f t="shared" si="9"/>
        <v>-2.9842794901924208E-13</v>
      </c>
      <c r="J36" s="1016">
        <f t="shared" si="10"/>
        <v>0</v>
      </c>
      <c r="K36" s="1017">
        <f t="shared" si="6"/>
        <v>0</v>
      </c>
      <c r="M36" s="75"/>
      <c r="N36" s="130">
        <v>4.54</v>
      </c>
      <c r="O36" s="15">
        <v>5</v>
      </c>
      <c r="P36" s="69">
        <f t="shared" si="2"/>
        <v>22.7</v>
      </c>
      <c r="Q36" s="638">
        <v>44984</v>
      </c>
      <c r="R36" s="625">
        <f t="shared" si="16"/>
        <v>22.7</v>
      </c>
      <c r="S36" s="623" t="s">
        <v>213</v>
      </c>
      <c r="T36" s="624">
        <v>50</v>
      </c>
      <c r="U36" s="910">
        <f t="shared" si="11"/>
        <v>1475.5000000000011</v>
      </c>
      <c r="V36" s="636">
        <f t="shared" si="12"/>
        <v>325</v>
      </c>
      <c r="W36" s="655">
        <f t="shared" si="7"/>
        <v>1135</v>
      </c>
      <c r="Y36" s="75"/>
      <c r="Z36" s="130">
        <v>4.54</v>
      </c>
      <c r="AA36" s="15"/>
      <c r="AB36" s="69">
        <f t="shared" si="4"/>
        <v>0</v>
      </c>
      <c r="AC36" s="638"/>
      <c r="AD36" s="625">
        <f t="shared" si="17"/>
        <v>0</v>
      </c>
      <c r="AE36" s="623"/>
      <c r="AF36" s="624"/>
      <c r="AG36" s="910">
        <f t="shared" si="13"/>
        <v>2002.04</v>
      </c>
      <c r="AH36" s="636">
        <f t="shared" si="14"/>
        <v>441</v>
      </c>
      <c r="AI36" s="655">
        <f t="shared" si="8"/>
        <v>0</v>
      </c>
    </row>
    <row r="37" spans="1:35" x14ac:dyDescent="0.25">
      <c r="B37" s="130">
        <v>4.54</v>
      </c>
      <c r="C37" s="15"/>
      <c r="D37" s="69">
        <f t="shared" si="0"/>
        <v>0</v>
      </c>
      <c r="E37" s="638"/>
      <c r="F37" s="1012">
        <f t="shared" si="15"/>
        <v>0</v>
      </c>
      <c r="G37" s="1013"/>
      <c r="H37" s="1014"/>
      <c r="I37" s="1015">
        <f t="shared" si="9"/>
        <v>-2.9842794901924208E-13</v>
      </c>
      <c r="J37" s="1016">
        <f t="shared" si="10"/>
        <v>0</v>
      </c>
      <c r="K37" s="1017">
        <f t="shared" si="6"/>
        <v>0</v>
      </c>
      <c r="N37" s="130">
        <v>4.54</v>
      </c>
      <c r="O37" s="15">
        <v>25</v>
      </c>
      <c r="P37" s="69">
        <f t="shared" si="2"/>
        <v>113.5</v>
      </c>
      <c r="Q37" s="638">
        <v>44985</v>
      </c>
      <c r="R37" s="625">
        <f t="shared" si="16"/>
        <v>113.5</v>
      </c>
      <c r="S37" s="623" t="s">
        <v>301</v>
      </c>
      <c r="T37" s="624">
        <v>50</v>
      </c>
      <c r="U37" s="910">
        <f t="shared" si="11"/>
        <v>1362.0000000000011</v>
      </c>
      <c r="V37" s="636">
        <f t="shared" si="12"/>
        <v>300</v>
      </c>
      <c r="W37" s="655">
        <f t="shared" si="7"/>
        <v>5675</v>
      </c>
      <c r="Z37" s="130">
        <v>4.54</v>
      </c>
      <c r="AA37" s="15"/>
      <c r="AB37" s="69">
        <f t="shared" si="4"/>
        <v>0</v>
      </c>
      <c r="AC37" s="638"/>
      <c r="AD37" s="625">
        <f t="shared" si="17"/>
        <v>0</v>
      </c>
      <c r="AE37" s="623"/>
      <c r="AF37" s="624"/>
      <c r="AG37" s="910">
        <f t="shared" si="13"/>
        <v>2002.04</v>
      </c>
      <c r="AH37" s="636">
        <f t="shared" si="14"/>
        <v>441</v>
      </c>
      <c r="AI37" s="655">
        <f t="shared" si="8"/>
        <v>0</v>
      </c>
    </row>
    <row r="38" spans="1:35" x14ac:dyDescent="0.25">
      <c r="B38" s="130">
        <v>4.54</v>
      </c>
      <c r="C38" s="15"/>
      <c r="D38" s="69">
        <f t="shared" si="0"/>
        <v>0</v>
      </c>
      <c r="E38" s="731"/>
      <c r="F38" s="625">
        <f t="shared" si="15"/>
        <v>0</v>
      </c>
      <c r="G38" s="623"/>
      <c r="H38" s="624"/>
      <c r="I38" s="910">
        <f t="shared" si="9"/>
        <v>-2.9842794901924208E-13</v>
      </c>
      <c r="J38" s="636">
        <f t="shared" si="10"/>
        <v>0</v>
      </c>
      <c r="K38" s="655">
        <f t="shared" si="6"/>
        <v>0</v>
      </c>
      <c r="N38" s="130">
        <v>4.54</v>
      </c>
      <c r="O38" s="15">
        <v>1</v>
      </c>
      <c r="P38" s="69">
        <f t="shared" si="2"/>
        <v>4.54</v>
      </c>
      <c r="Q38" s="731">
        <v>44986</v>
      </c>
      <c r="R38" s="625">
        <f t="shared" si="16"/>
        <v>4.54</v>
      </c>
      <c r="S38" s="623" t="s">
        <v>312</v>
      </c>
      <c r="T38" s="624">
        <v>50</v>
      </c>
      <c r="U38" s="910">
        <f t="shared" si="11"/>
        <v>1357.4600000000012</v>
      </c>
      <c r="V38" s="636">
        <f t="shared" si="12"/>
        <v>299</v>
      </c>
      <c r="W38" s="655">
        <f t="shared" si="7"/>
        <v>227</v>
      </c>
      <c r="Z38" s="130">
        <v>4.54</v>
      </c>
      <c r="AA38" s="15"/>
      <c r="AB38" s="69">
        <f t="shared" si="4"/>
        <v>0</v>
      </c>
      <c r="AC38" s="731"/>
      <c r="AD38" s="625">
        <f t="shared" si="17"/>
        <v>0</v>
      </c>
      <c r="AE38" s="623"/>
      <c r="AF38" s="624"/>
      <c r="AG38" s="910">
        <f t="shared" si="13"/>
        <v>2002.04</v>
      </c>
      <c r="AH38" s="636">
        <f t="shared" si="14"/>
        <v>441</v>
      </c>
      <c r="AI38" s="655">
        <f t="shared" si="8"/>
        <v>0</v>
      </c>
    </row>
    <row r="39" spans="1:35" x14ac:dyDescent="0.25">
      <c r="B39" s="130">
        <v>4.54</v>
      </c>
      <c r="C39" s="15"/>
      <c r="D39" s="69">
        <f t="shared" si="0"/>
        <v>0</v>
      </c>
      <c r="E39" s="190"/>
      <c r="F39" s="69">
        <f t="shared" si="15"/>
        <v>0</v>
      </c>
      <c r="G39" s="70"/>
      <c r="H39" s="71"/>
      <c r="I39" s="185">
        <f t="shared" si="9"/>
        <v>-2.9842794901924208E-13</v>
      </c>
      <c r="J39" s="73">
        <f t="shared" si="10"/>
        <v>0</v>
      </c>
      <c r="K39" s="60">
        <f t="shared" si="6"/>
        <v>0</v>
      </c>
      <c r="N39" s="130">
        <v>4.54</v>
      </c>
      <c r="O39" s="15">
        <v>30</v>
      </c>
      <c r="P39" s="69">
        <f t="shared" si="2"/>
        <v>136.19999999999999</v>
      </c>
      <c r="Q39" s="190">
        <v>44986</v>
      </c>
      <c r="R39" s="69">
        <f t="shared" si="16"/>
        <v>136.19999999999999</v>
      </c>
      <c r="S39" s="70" t="s">
        <v>314</v>
      </c>
      <c r="T39" s="71">
        <v>50</v>
      </c>
      <c r="U39" s="185">
        <f t="shared" si="11"/>
        <v>1221.2600000000011</v>
      </c>
      <c r="V39" s="73">
        <f t="shared" si="12"/>
        <v>269</v>
      </c>
      <c r="W39" s="60">
        <f t="shared" si="7"/>
        <v>6809.9999999999991</v>
      </c>
      <c r="Z39" s="130">
        <v>4.54</v>
      </c>
      <c r="AA39" s="15"/>
      <c r="AB39" s="69">
        <f t="shared" si="4"/>
        <v>0</v>
      </c>
      <c r="AC39" s="190"/>
      <c r="AD39" s="69">
        <f t="shared" si="17"/>
        <v>0</v>
      </c>
      <c r="AE39" s="70"/>
      <c r="AF39" s="71"/>
      <c r="AG39" s="185">
        <f t="shared" si="13"/>
        <v>2002.04</v>
      </c>
      <c r="AH39" s="73">
        <f t="shared" si="14"/>
        <v>441</v>
      </c>
      <c r="AI39" s="60">
        <f t="shared" si="8"/>
        <v>0</v>
      </c>
    </row>
    <row r="40" spans="1:35" x14ac:dyDescent="0.25">
      <c r="B40" s="130">
        <v>4.54</v>
      </c>
      <c r="C40" s="15"/>
      <c r="D40" s="69">
        <f t="shared" si="0"/>
        <v>0</v>
      </c>
      <c r="E40" s="190"/>
      <c r="F40" s="69">
        <f t="shared" si="15"/>
        <v>0</v>
      </c>
      <c r="G40" s="70"/>
      <c r="H40" s="71"/>
      <c r="I40" s="185">
        <f t="shared" si="9"/>
        <v>-2.9842794901924208E-13</v>
      </c>
      <c r="J40" s="73">
        <f t="shared" si="10"/>
        <v>0</v>
      </c>
      <c r="K40" s="60">
        <f t="shared" si="6"/>
        <v>0</v>
      </c>
      <c r="N40" s="130">
        <v>4.54</v>
      </c>
      <c r="O40" s="15">
        <v>30</v>
      </c>
      <c r="P40" s="69">
        <f t="shared" si="2"/>
        <v>136.19999999999999</v>
      </c>
      <c r="Q40" s="190">
        <v>44986</v>
      </c>
      <c r="R40" s="69">
        <f t="shared" si="16"/>
        <v>136.19999999999999</v>
      </c>
      <c r="S40" s="70" t="s">
        <v>305</v>
      </c>
      <c r="T40" s="71">
        <v>50</v>
      </c>
      <c r="U40" s="185">
        <f t="shared" si="11"/>
        <v>1085.0600000000011</v>
      </c>
      <c r="V40" s="73">
        <f t="shared" si="12"/>
        <v>239</v>
      </c>
      <c r="W40" s="60">
        <f t="shared" si="7"/>
        <v>6809.9999999999991</v>
      </c>
      <c r="Z40" s="130">
        <v>4.54</v>
      </c>
      <c r="AA40" s="15"/>
      <c r="AB40" s="69">
        <f t="shared" si="4"/>
        <v>0</v>
      </c>
      <c r="AC40" s="190"/>
      <c r="AD40" s="69">
        <f t="shared" si="17"/>
        <v>0</v>
      </c>
      <c r="AE40" s="70"/>
      <c r="AF40" s="71"/>
      <c r="AG40" s="185">
        <f t="shared" si="13"/>
        <v>2002.04</v>
      </c>
      <c r="AH40" s="73">
        <f t="shared" si="14"/>
        <v>441</v>
      </c>
      <c r="AI40" s="60">
        <f t="shared" si="8"/>
        <v>0</v>
      </c>
    </row>
    <row r="41" spans="1:35" x14ac:dyDescent="0.25">
      <c r="B41" s="130">
        <v>4.54</v>
      </c>
      <c r="C41" s="15"/>
      <c r="D41" s="69">
        <f t="shared" si="0"/>
        <v>0</v>
      </c>
      <c r="E41" s="190"/>
      <c r="F41" s="69">
        <f t="shared" si="15"/>
        <v>0</v>
      </c>
      <c r="G41" s="70"/>
      <c r="H41" s="71"/>
      <c r="I41" s="185">
        <f t="shared" si="9"/>
        <v>-2.9842794901924208E-13</v>
      </c>
      <c r="J41" s="73">
        <f t="shared" si="10"/>
        <v>0</v>
      </c>
      <c r="K41" s="60">
        <f t="shared" si="6"/>
        <v>0</v>
      </c>
      <c r="N41" s="130">
        <v>4.54</v>
      </c>
      <c r="O41" s="15">
        <v>1</v>
      </c>
      <c r="P41" s="69">
        <f t="shared" si="2"/>
        <v>4.54</v>
      </c>
      <c r="Q41" s="190">
        <v>44988</v>
      </c>
      <c r="R41" s="69">
        <f t="shared" si="16"/>
        <v>4.54</v>
      </c>
      <c r="S41" s="70" t="s">
        <v>330</v>
      </c>
      <c r="T41" s="71">
        <v>50</v>
      </c>
      <c r="U41" s="185">
        <f t="shared" si="11"/>
        <v>1080.5200000000011</v>
      </c>
      <c r="V41" s="73">
        <f t="shared" si="12"/>
        <v>238</v>
      </c>
      <c r="W41" s="60">
        <f t="shared" si="7"/>
        <v>227</v>
      </c>
      <c r="Z41" s="130">
        <v>4.54</v>
      </c>
      <c r="AA41" s="15"/>
      <c r="AB41" s="69">
        <f t="shared" si="4"/>
        <v>0</v>
      </c>
      <c r="AC41" s="190"/>
      <c r="AD41" s="69">
        <f t="shared" si="17"/>
        <v>0</v>
      </c>
      <c r="AE41" s="70"/>
      <c r="AF41" s="624"/>
      <c r="AG41" s="910">
        <f t="shared" si="13"/>
        <v>2002.04</v>
      </c>
      <c r="AH41" s="636">
        <f t="shared" si="14"/>
        <v>441</v>
      </c>
      <c r="AI41" s="60">
        <f t="shared" si="8"/>
        <v>0</v>
      </c>
    </row>
    <row r="42" spans="1:35" x14ac:dyDescent="0.25">
      <c r="B42" s="130">
        <v>4.54</v>
      </c>
      <c r="C42" s="15"/>
      <c r="D42" s="69">
        <f t="shared" si="0"/>
        <v>0</v>
      </c>
      <c r="E42" s="190"/>
      <c r="F42" s="69">
        <f t="shared" si="15"/>
        <v>0</v>
      </c>
      <c r="G42" s="70"/>
      <c r="H42" s="71"/>
      <c r="I42" s="185">
        <f t="shared" si="9"/>
        <v>-2.9842794901924208E-13</v>
      </c>
      <c r="J42" s="73">
        <f t="shared" si="10"/>
        <v>0</v>
      </c>
      <c r="K42" s="655">
        <f t="shared" si="6"/>
        <v>0</v>
      </c>
      <c r="N42" s="130">
        <v>4.54</v>
      </c>
      <c r="O42" s="15">
        <v>50</v>
      </c>
      <c r="P42" s="69">
        <f t="shared" si="2"/>
        <v>227</v>
      </c>
      <c r="Q42" s="190">
        <v>44988</v>
      </c>
      <c r="R42" s="69">
        <f t="shared" si="16"/>
        <v>227</v>
      </c>
      <c r="S42" s="70" t="s">
        <v>329</v>
      </c>
      <c r="T42" s="71">
        <v>50</v>
      </c>
      <c r="U42" s="185">
        <f t="shared" si="11"/>
        <v>853.52000000000112</v>
      </c>
      <c r="V42" s="73">
        <f t="shared" si="12"/>
        <v>188</v>
      </c>
      <c r="W42" s="655">
        <f t="shared" si="7"/>
        <v>11350</v>
      </c>
      <c r="Z42" s="130">
        <v>4.54</v>
      </c>
      <c r="AA42" s="15"/>
      <c r="AB42" s="69">
        <f t="shared" si="4"/>
        <v>0</v>
      </c>
      <c r="AC42" s="190"/>
      <c r="AD42" s="69">
        <f t="shared" si="17"/>
        <v>0</v>
      </c>
      <c r="AE42" s="70"/>
      <c r="AF42" s="624"/>
      <c r="AG42" s="910">
        <f t="shared" si="13"/>
        <v>2002.04</v>
      </c>
      <c r="AH42" s="636">
        <f t="shared" si="14"/>
        <v>441</v>
      </c>
      <c r="AI42" s="655">
        <f t="shared" si="8"/>
        <v>0</v>
      </c>
    </row>
    <row r="43" spans="1:35" x14ac:dyDescent="0.25">
      <c r="B43" s="130">
        <v>4.54</v>
      </c>
      <c r="C43" s="15"/>
      <c r="D43" s="69">
        <f t="shared" si="0"/>
        <v>0</v>
      </c>
      <c r="E43" s="190"/>
      <c r="F43" s="69">
        <f t="shared" si="15"/>
        <v>0</v>
      </c>
      <c r="G43" s="70"/>
      <c r="H43" s="71"/>
      <c r="I43" s="185">
        <f t="shared" si="9"/>
        <v>-2.9842794901924208E-13</v>
      </c>
      <c r="J43" s="73">
        <f t="shared" si="10"/>
        <v>0</v>
      </c>
      <c r="K43" s="60">
        <f t="shared" si="6"/>
        <v>0</v>
      </c>
      <c r="N43" s="130">
        <v>4.54</v>
      </c>
      <c r="O43" s="15">
        <v>5</v>
      </c>
      <c r="P43" s="69">
        <f t="shared" si="2"/>
        <v>22.7</v>
      </c>
      <c r="Q43" s="190">
        <v>44988</v>
      </c>
      <c r="R43" s="69">
        <f t="shared" si="16"/>
        <v>22.7</v>
      </c>
      <c r="S43" s="70" t="s">
        <v>334</v>
      </c>
      <c r="T43" s="71">
        <v>50</v>
      </c>
      <c r="U43" s="185">
        <f t="shared" si="11"/>
        <v>830.82000000000107</v>
      </c>
      <c r="V43" s="73">
        <f t="shared" si="12"/>
        <v>183</v>
      </c>
      <c r="W43" s="60">
        <f t="shared" si="7"/>
        <v>1135</v>
      </c>
      <c r="Z43" s="130">
        <v>4.54</v>
      </c>
      <c r="AA43" s="15"/>
      <c r="AB43" s="69">
        <f t="shared" si="4"/>
        <v>0</v>
      </c>
      <c r="AC43" s="190"/>
      <c r="AD43" s="69">
        <f t="shared" si="17"/>
        <v>0</v>
      </c>
      <c r="AE43" s="70"/>
      <c r="AF43" s="624"/>
      <c r="AG43" s="910">
        <f t="shared" si="13"/>
        <v>2002.04</v>
      </c>
      <c r="AH43" s="636">
        <f t="shared" si="14"/>
        <v>441</v>
      </c>
      <c r="AI43" s="60">
        <f t="shared" si="8"/>
        <v>0</v>
      </c>
    </row>
    <row r="44" spans="1:35" x14ac:dyDescent="0.25">
      <c r="B44" s="130">
        <v>4.54</v>
      </c>
      <c r="C44" s="15"/>
      <c r="D44" s="69">
        <f t="shared" si="0"/>
        <v>0</v>
      </c>
      <c r="E44" s="190"/>
      <c r="F44" s="69">
        <f t="shared" si="15"/>
        <v>0</v>
      </c>
      <c r="G44" s="70"/>
      <c r="H44" s="71"/>
      <c r="I44" s="185">
        <f t="shared" si="9"/>
        <v>-2.9842794901924208E-13</v>
      </c>
      <c r="J44" s="73">
        <f t="shared" si="10"/>
        <v>0</v>
      </c>
      <c r="K44" s="60">
        <f t="shared" si="6"/>
        <v>0</v>
      </c>
      <c r="N44" s="130">
        <v>4.54</v>
      </c>
      <c r="O44" s="15">
        <v>40</v>
      </c>
      <c r="P44" s="69">
        <f t="shared" si="2"/>
        <v>181.6</v>
      </c>
      <c r="Q44" s="190">
        <v>44989</v>
      </c>
      <c r="R44" s="69">
        <f t="shared" si="16"/>
        <v>181.6</v>
      </c>
      <c r="S44" s="70" t="s">
        <v>344</v>
      </c>
      <c r="T44" s="71">
        <v>50</v>
      </c>
      <c r="U44" s="1098">
        <f t="shared" si="11"/>
        <v>649.22000000000105</v>
      </c>
      <c r="V44" s="714">
        <f t="shared" si="12"/>
        <v>143</v>
      </c>
      <c r="W44" s="60">
        <f t="shared" si="7"/>
        <v>9080</v>
      </c>
      <c r="Z44" s="130">
        <v>4.54</v>
      </c>
      <c r="AA44" s="15"/>
      <c r="AB44" s="69">
        <f t="shared" si="4"/>
        <v>0</v>
      </c>
      <c r="AC44" s="190"/>
      <c r="AD44" s="69">
        <f t="shared" si="17"/>
        <v>0</v>
      </c>
      <c r="AE44" s="70"/>
      <c r="AF44" s="624"/>
      <c r="AG44" s="910">
        <f t="shared" si="13"/>
        <v>2002.04</v>
      </c>
      <c r="AH44" s="636">
        <f t="shared" si="14"/>
        <v>441</v>
      </c>
      <c r="AI44" s="60">
        <f t="shared" si="8"/>
        <v>0</v>
      </c>
    </row>
    <row r="45" spans="1:35" x14ac:dyDescent="0.25">
      <c r="B45" s="130">
        <v>4.54</v>
      </c>
      <c r="C45" s="15"/>
      <c r="D45" s="69">
        <f t="shared" si="0"/>
        <v>0</v>
      </c>
      <c r="E45" s="190"/>
      <c r="F45" s="69">
        <f t="shared" si="15"/>
        <v>0</v>
      </c>
      <c r="G45" s="70"/>
      <c r="H45" s="71"/>
      <c r="I45" s="185">
        <f t="shared" si="9"/>
        <v>-2.9842794901924208E-13</v>
      </c>
      <c r="J45" s="73">
        <f t="shared" si="10"/>
        <v>0</v>
      </c>
      <c r="K45" s="60">
        <f t="shared" si="6"/>
        <v>0</v>
      </c>
      <c r="N45" s="130">
        <v>4.54</v>
      </c>
      <c r="O45" s="15"/>
      <c r="P45" s="69">
        <f t="shared" si="2"/>
        <v>0</v>
      </c>
      <c r="Q45" s="190"/>
      <c r="R45" s="69">
        <f t="shared" si="16"/>
        <v>0</v>
      </c>
      <c r="S45" s="70"/>
      <c r="T45" s="71"/>
      <c r="U45" s="185">
        <f t="shared" si="11"/>
        <v>649.22000000000105</v>
      </c>
      <c r="V45" s="73">
        <f t="shared" si="12"/>
        <v>143</v>
      </c>
      <c r="W45" s="60">
        <f t="shared" si="7"/>
        <v>0</v>
      </c>
      <c r="Z45" s="130">
        <v>4.54</v>
      </c>
      <c r="AA45" s="15"/>
      <c r="AB45" s="69">
        <f t="shared" si="4"/>
        <v>0</v>
      </c>
      <c r="AC45" s="190"/>
      <c r="AD45" s="69">
        <f t="shared" si="17"/>
        <v>0</v>
      </c>
      <c r="AE45" s="70"/>
      <c r="AF45" s="624"/>
      <c r="AG45" s="910">
        <f t="shared" si="13"/>
        <v>2002.04</v>
      </c>
      <c r="AH45" s="636">
        <f t="shared" si="14"/>
        <v>441</v>
      </c>
      <c r="AI45" s="60">
        <f t="shared" si="8"/>
        <v>0</v>
      </c>
    </row>
    <row r="46" spans="1:35" x14ac:dyDescent="0.25">
      <c r="B46" s="130">
        <v>4.54</v>
      </c>
      <c r="C46" s="15"/>
      <c r="D46" s="69">
        <f t="shared" si="0"/>
        <v>0</v>
      </c>
      <c r="E46" s="190"/>
      <c r="F46" s="69">
        <f t="shared" si="15"/>
        <v>0</v>
      </c>
      <c r="G46" s="70"/>
      <c r="H46" s="71"/>
      <c r="I46" s="185">
        <f t="shared" si="9"/>
        <v>-2.9842794901924208E-13</v>
      </c>
      <c r="J46" s="73">
        <f t="shared" si="10"/>
        <v>0</v>
      </c>
      <c r="K46" s="60">
        <f t="shared" si="6"/>
        <v>0</v>
      </c>
      <c r="N46" s="130">
        <v>4.54</v>
      </c>
      <c r="O46" s="15"/>
      <c r="P46" s="69">
        <f t="shared" si="2"/>
        <v>0</v>
      </c>
      <c r="Q46" s="190"/>
      <c r="R46" s="69">
        <f t="shared" si="16"/>
        <v>0</v>
      </c>
      <c r="S46" s="70"/>
      <c r="T46" s="71"/>
      <c r="U46" s="185">
        <f t="shared" si="11"/>
        <v>649.22000000000105</v>
      </c>
      <c r="V46" s="73">
        <f t="shared" si="12"/>
        <v>143</v>
      </c>
      <c r="W46" s="60">
        <f t="shared" si="7"/>
        <v>0</v>
      </c>
      <c r="Z46" s="130">
        <v>4.54</v>
      </c>
      <c r="AA46" s="15"/>
      <c r="AB46" s="69">
        <f t="shared" si="4"/>
        <v>0</v>
      </c>
      <c r="AC46" s="190"/>
      <c r="AD46" s="69">
        <f t="shared" si="17"/>
        <v>0</v>
      </c>
      <c r="AE46" s="70"/>
      <c r="AF46" s="624"/>
      <c r="AG46" s="910">
        <f t="shared" si="13"/>
        <v>2002.04</v>
      </c>
      <c r="AH46" s="636">
        <f t="shared" si="14"/>
        <v>441</v>
      </c>
      <c r="AI46" s="60">
        <f t="shared" si="8"/>
        <v>0</v>
      </c>
    </row>
    <row r="47" spans="1:35" x14ac:dyDescent="0.25">
      <c r="B47" s="130">
        <v>4.54</v>
      </c>
      <c r="C47" s="15"/>
      <c r="D47" s="69">
        <f t="shared" si="0"/>
        <v>0</v>
      </c>
      <c r="E47" s="190"/>
      <c r="F47" s="69">
        <f t="shared" si="15"/>
        <v>0</v>
      </c>
      <c r="G47" s="70"/>
      <c r="H47" s="71"/>
      <c r="I47" s="185">
        <f t="shared" si="9"/>
        <v>-2.9842794901924208E-13</v>
      </c>
      <c r="J47" s="73">
        <f t="shared" si="10"/>
        <v>0</v>
      </c>
      <c r="K47" s="60">
        <f t="shared" si="6"/>
        <v>0</v>
      </c>
      <c r="N47" s="130">
        <v>4.54</v>
      </c>
      <c r="O47" s="15"/>
      <c r="P47" s="69">
        <f t="shared" si="2"/>
        <v>0</v>
      </c>
      <c r="Q47" s="190"/>
      <c r="R47" s="69">
        <f t="shared" si="16"/>
        <v>0</v>
      </c>
      <c r="S47" s="70"/>
      <c r="T47" s="71"/>
      <c r="U47" s="185">
        <f t="shared" si="11"/>
        <v>649.22000000000105</v>
      </c>
      <c r="V47" s="73">
        <f t="shared" si="12"/>
        <v>143</v>
      </c>
      <c r="W47" s="60">
        <f t="shared" si="7"/>
        <v>0</v>
      </c>
      <c r="Z47" s="130">
        <v>4.54</v>
      </c>
      <c r="AA47" s="15"/>
      <c r="AB47" s="69">
        <f t="shared" si="4"/>
        <v>0</v>
      </c>
      <c r="AC47" s="190"/>
      <c r="AD47" s="69">
        <f t="shared" si="17"/>
        <v>0</v>
      </c>
      <c r="AE47" s="70"/>
      <c r="AF47" s="71"/>
      <c r="AG47" s="185">
        <f t="shared" si="13"/>
        <v>2002.04</v>
      </c>
      <c r="AH47" s="73">
        <f t="shared" si="14"/>
        <v>441</v>
      </c>
      <c r="AI47" s="60">
        <f t="shared" si="8"/>
        <v>0</v>
      </c>
    </row>
    <row r="48" spans="1:35" x14ac:dyDescent="0.25">
      <c r="B48" s="130">
        <v>4.54</v>
      </c>
      <c r="C48" s="15"/>
      <c r="D48" s="69">
        <f t="shared" si="0"/>
        <v>0</v>
      </c>
      <c r="E48" s="190"/>
      <c r="F48" s="69">
        <f t="shared" si="15"/>
        <v>0</v>
      </c>
      <c r="G48" s="70"/>
      <c r="H48" s="71"/>
      <c r="I48" s="185">
        <f t="shared" si="9"/>
        <v>-2.9842794901924208E-13</v>
      </c>
      <c r="J48" s="73">
        <f t="shared" si="10"/>
        <v>0</v>
      </c>
      <c r="K48" s="60">
        <f t="shared" si="6"/>
        <v>0</v>
      </c>
      <c r="N48" s="130">
        <v>4.54</v>
      </c>
      <c r="O48" s="15"/>
      <c r="P48" s="69">
        <f t="shared" si="2"/>
        <v>0</v>
      </c>
      <c r="Q48" s="190"/>
      <c r="R48" s="69">
        <f t="shared" si="16"/>
        <v>0</v>
      </c>
      <c r="S48" s="70"/>
      <c r="T48" s="71"/>
      <c r="U48" s="185">
        <f t="shared" si="11"/>
        <v>649.22000000000105</v>
      </c>
      <c r="V48" s="73">
        <f t="shared" si="12"/>
        <v>143</v>
      </c>
      <c r="W48" s="60">
        <f t="shared" si="7"/>
        <v>0</v>
      </c>
      <c r="Z48" s="130">
        <v>4.54</v>
      </c>
      <c r="AA48" s="15"/>
      <c r="AB48" s="69">
        <f t="shared" si="4"/>
        <v>0</v>
      </c>
      <c r="AC48" s="190"/>
      <c r="AD48" s="69">
        <f t="shared" si="17"/>
        <v>0</v>
      </c>
      <c r="AE48" s="70"/>
      <c r="AF48" s="71"/>
      <c r="AG48" s="185">
        <f t="shared" si="13"/>
        <v>2002.04</v>
      </c>
      <c r="AH48" s="73">
        <f t="shared" si="14"/>
        <v>441</v>
      </c>
      <c r="AI48" s="60">
        <f t="shared" si="8"/>
        <v>0</v>
      </c>
    </row>
    <row r="49" spans="1:35" x14ac:dyDescent="0.25">
      <c r="B49" s="130">
        <v>4.54</v>
      </c>
      <c r="C49" s="15"/>
      <c r="D49" s="69">
        <f t="shared" si="0"/>
        <v>0</v>
      </c>
      <c r="E49" s="190"/>
      <c r="F49" s="69">
        <f t="shared" si="15"/>
        <v>0</v>
      </c>
      <c r="G49" s="70"/>
      <c r="H49" s="71"/>
      <c r="I49" s="185">
        <f t="shared" si="9"/>
        <v>-2.9842794901924208E-13</v>
      </c>
      <c r="J49" s="73">
        <f t="shared" si="10"/>
        <v>0</v>
      </c>
      <c r="K49" s="60">
        <f t="shared" si="6"/>
        <v>0</v>
      </c>
      <c r="N49" s="130">
        <v>4.54</v>
      </c>
      <c r="O49" s="15"/>
      <c r="P49" s="69">
        <f t="shared" si="2"/>
        <v>0</v>
      </c>
      <c r="Q49" s="190"/>
      <c r="R49" s="69">
        <f t="shared" si="16"/>
        <v>0</v>
      </c>
      <c r="S49" s="70"/>
      <c r="T49" s="71"/>
      <c r="U49" s="185">
        <f t="shared" si="11"/>
        <v>649.22000000000105</v>
      </c>
      <c r="V49" s="73">
        <f t="shared" si="12"/>
        <v>143</v>
      </c>
      <c r="W49" s="60">
        <f t="shared" si="7"/>
        <v>0</v>
      </c>
      <c r="Z49" s="130">
        <v>4.54</v>
      </c>
      <c r="AA49" s="15"/>
      <c r="AB49" s="69">
        <f t="shared" si="4"/>
        <v>0</v>
      </c>
      <c r="AC49" s="190"/>
      <c r="AD49" s="69">
        <f t="shared" si="17"/>
        <v>0</v>
      </c>
      <c r="AE49" s="70"/>
      <c r="AF49" s="71"/>
      <c r="AG49" s="185">
        <f t="shared" si="13"/>
        <v>2002.04</v>
      </c>
      <c r="AH49" s="73">
        <f t="shared" si="14"/>
        <v>441</v>
      </c>
      <c r="AI49" s="60">
        <f t="shared" si="8"/>
        <v>0</v>
      </c>
    </row>
    <row r="50" spans="1:35" x14ac:dyDescent="0.25">
      <c r="B50" s="130">
        <v>4.54</v>
      </c>
      <c r="C50" s="15"/>
      <c r="D50" s="69">
        <f t="shared" si="0"/>
        <v>0</v>
      </c>
      <c r="E50" s="190"/>
      <c r="F50" s="69">
        <f t="shared" si="15"/>
        <v>0</v>
      </c>
      <c r="G50" s="70"/>
      <c r="H50" s="71"/>
      <c r="I50" s="185">
        <f t="shared" si="9"/>
        <v>-2.9842794901924208E-13</v>
      </c>
      <c r="J50" s="73">
        <f t="shared" si="10"/>
        <v>0</v>
      </c>
      <c r="K50" s="60">
        <f t="shared" si="6"/>
        <v>0</v>
      </c>
      <c r="N50" s="130">
        <v>4.54</v>
      </c>
      <c r="O50" s="15"/>
      <c r="P50" s="69">
        <f t="shared" si="2"/>
        <v>0</v>
      </c>
      <c r="Q50" s="190"/>
      <c r="R50" s="69">
        <f t="shared" si="16"/>
        <v>0</v>
      </c>
      <c r="S50" s="70"/>
      <c r="T50" s="71"/>
      <c r="U50" s="185">
        <f t="shared" si="11"/>
        <v>649.22000000000105</v>
      </c>
      <c r="V50" s="73">
        <f t="shared" si="12"/>
        <v>143</v>
      </c>
      <c r="W50" s="60">
        <f t="shared" si="7"/>
        <v>0</v>
      </c>
      <c r="Z50" s="130">
        <v>4.54</v>
      </c>
      <c r="AA50" s="15"/>
      <c r="AB50" s="69">
        <f t="shared" si="4"/>
        <v>0</v>
      </c>
      <c r="AC50" s="190"/>
      <c r="AD50" s="69">
        <f t="shared" si="17"/>
        <v>0</v>
      </c>
      <c r="AE50" s="70"/>
      <c r="AF50" s="71"/>
      <c r="AG50" s="185">
        <f t="shared" si="13"/>
        <v>2002.04</v>
      </c>
      <c r="AH50" s="73">
        <f t="shared" si="14"/>
        <v>441</v>
      </c>
      <c r="AI50" s="60">
        <f t="shared" si="8"/>
        <v>0</v>
      </c>
    </row>
    <row r="51" spans="1:35" x14ac:dyDescent="0.25">
      <c r="B51" s="130">
        <v>4.54</v>
      </c>
      <c r="C51" s="15"/>
      <c r="D51" s="69">
        <f t="shared" si="0"/>
        <v>0</v>
      </c>
      <c r="E51" s="190"/>
      <c r="F51" s="69">
        <f t="shared" si="15"/>
        <v>0</v>
      </c>
      <c r="G51" s="70"/>
      <c r="H51" s="71"/>
      <c r="I51" s="910">
        <f t="shared" si="9"/>
        <v>-2.9842794901924208E-13</v>
      </c>
      <c r="J51" s="636">
        <f t="shared" si="10"/>
        <v>0</v>
      </c>
      <c r="K51" s="60">
        <f t="shared" si="6"/>
        <v>0</v>
      </c>
      <c r="N51" s="130">
        <v>4.54</v>
      </c>
      <c r="O51" s="15"/>
      <c r="P51" s="69">
        <f t="shared" si="2"/>
        <v>0</v>
      </c>
      <c r="Q51" s="190"/>
      <c r="R51" s="69">
        <f t="shared" si="16"/>
        <v>0</v>
      </c>
      <c r="S51" s="70"/>
      <c r="T51" s="71"/>
      <c r="U51" s="910">
        <f t="shared" si="11"/>
        <v>649.22000000000105</v>
      </c>
      <c r="V51" s="636">
        <f t="shared" si="12"/>
        <v>143</v>
      </c>
      <c r="W51" s="60">
        <f t="shared" si="7"/>
        <v>0</v>
      </c>
      <c r="Z51" s="130">
        <v>4.54</v>
      </c>
      <c r="AA51" s="15"/>
      <c r="AB51" s="69">
        <f t="shared" si="4"/>
        <v>0</v>
      </c>
      <c r="AC51" s="190"/>
      <c r="AD51" s="69">
        <f t="shared" si="17"/>
        <v>0</v>
      </c>
      <c r="AE51" s="70"/>
      <c r="AF51" s="71"/>
      <c r="AG51" s="910">
        <f t="shared" si="13"/>
        <v>2002.04</v>
      </c>
      <c r="AH51" s="636">
        <f t="shared" si="14"/>
        <v>441</v>
      </c>
      <c r="AI51" s="60">
        <f t="shared" si="8"/>
        <v>0</v>
      </c>
    </row>
    <row r="52" spans="1:35" x14ac:dyDescent="0.25">
      <c r="B52" s="130">
        <v>4.54</v>
      </c>
      <c r="C52" s="15"/>
      <c r="D52" s="609">
        <f t="shared" si="0"/>
        <v>0</v>
      </c>
      <c r="E52" s="902"/>
      <c r="F52" s="609">
        <f t="shared" si="15"/>
        <v>0</v>
      </c>
      <c r="G52" s="611"/>
      <c r="H52" s="200"/>
      <c r="I52" s="911">
        <f t="shared" si="9"/>
        <v>-2.9842794901924208E-13</v>
      </c>
      <c r="J52" s="912">
        <f t="shared" si="10"/>
        <v>0</v>
      </c>
      <c r="K52" s="60">
        <f t="shared" si="6"/>
        <v>0</v>
      </c>
      <c r="N52" s="130">
        <v>4.54</v>
      </c>
      <c r="O52" s="15"/>
      <c r="P52" s="609">
        <f t="shared" si="2"/>
        <v>0</v>
      </c>
      <c r="Q52" s="902"/>
      <c r="R52" s="609">
        <f t="shared" si="16"/>
        <v>0</v>
      </c>
      <c r="S52" s="611"/>
      <c r="T52" s="200"/>
      <c r="U52" s="911">
        <f t="shared" si="11"/>
        <v>649.22000000000105</v>
      </c>
      <c r="V52" s="912">
        <f t="shared" si="12"/>
        <v>143</v>
      </c>
      <c r="W52" s="60">
        <f t="shared" si="7"/>
        <v>0</v>
      </c>
      <c r="Z52" s="130">
        <v>4.54</v>
      </c>
      <c r="AA52" s="15"/>
      <c r="AB52" s="609">
        <f t="shared" si="4"/>
        <v>0</v>
      </c>
      <c r="AC52" s="902"/>
      <c r="AD52" s="609">
        <f t="shared" si="17"/>
        <v>0</v>
      </c>
      <c r="AE52" s="611"/>
      <c r="AF52" s="200"/>
      <c r="AG52" s="911">
        <f t="shared" si="13"/>
        <v>2002.04</v>
      </c>
      <c r="AH52" s="912">
        <f t="shared" si="14"/>
        <v>441</v>
      </c>
      <c r="AI52" s="60">
        <f t="shared" si="8"/>
        <v>0</v>
      </c>
    </row>
    <row r="53" spans="1:35" x14ac:dyDescent="0.25">
      <c r="B53" s="130">
        <v>4.54</v>
      </c>
      <c r="C53" s="15"/>
      <c r="D53" s="609">
        <f t="shared" si="0"/>
        <v>0</v>
      </c>
      <c r="E53" s="902"/>
      <c r="F53" s="609">
        <f t="shared" si="15"/>
        <v>0</v>
      </c>
      <c r="G53" s="611"/>
      <c r="H53" s="200"/>
      <c r="I53" s="903">
        <f t="shared" si="9"/>
        <v>-2.9842794901924208E-13</v>
      </c>
      <c r="J53" s="891">
        <f t="shared" si="10"/>
        <v>0</v>
      </c>
      <c r="K53" s="60">
        <f t="shared" si="6"/>
        <v>0</v>
      </c>
      <c r="N53" s="130">
        <v>4.54</v>
      </c>
      <c r="O53" s="15"/>
      <c r="P53" s="609">
        <f t="shared" si="2"/>
        <v>0</v>
      </c>
      <c r="Q53" s="902"/>
      <c r="R53" s="609">
        <f t="shared" si="16"/>
        <v>0</v>
      </c>
      <c r="S53" s="611"/>
      <c r="T53" s="200"/>
      <c r="U53" s="903">
        <f t="shared" si="11"/>
        <v>649.22000000000105</v>
      </c>
      <c r="V53" s="891">
        <f t="shared" si="12"/>
        <v>143</v>
      </c>
      <c r="W53" s="60">
        <f t="shared" si="7"/>
        <v>0</v>
      </c>
      <c r="Z53" s="130">
        <v>4.54</v>
      </c>
      <c r="AA53" s="15"/>
      <c r="AB53" s="609">
        <f t="shared" si="4"/>
        <v>0</v>
      </c>
      <c r="AC53" s="902"/>
      <c r="AD53" s="609">
        <f t="shared" si="17"/>
        <v>0</v>
      </c>
      <c r="AE53" s="611"/>
      <c r="AF53" s="200"/>
      <c r="AG53" s="903">
        <f t="shared" si="13"/>
        <v>2002.04</v>
      </c>
      <c r="AH53" s="891">
        <f t="shared" si="14"/>
        <v>441</v>
      </c>
      <c r="AI53" s="60">
        <f t="shared" si="8"/>
        <v>0</v>
      </c>
    </row>
    <row r="54" spans="1:35" x14ac:dyDescent="0.25">
      <c r="A54" s="641"/>
      <c r="B54" s="765">
        <v>4.54</v>
      </c>
      <c r="C54" s="702"/>
      <c r="D54" s="888">
        <f t="shared" si="0"/>
        <v>0</v>
      </c>
      <c r="E54" s="904"/>
      <c r="F54" s="888">
        <f t="shared" si="15"/>
        <v>0</v>
      </c>
      <c r="G54" s="890"/>
      <c r="H54" s="653"/>
      <c r="I54" s="903">
        <f t="shared" si="9"/>
        <v>-2.9842794901924208E-13</v>
      </c>
      <c r="J54" s="891">
        <f t="shared" si="10"/>
        <v>0</v>
      </c>
      <c r="K54" s="60">
        <f t="shared" si="6"/>
        <v>0</v>
      </c>
      <c r="M54" s="641"/>
      <c r="N54" s="130">
        <v>4.54</v>
      </c>
      <c r="O54" s="702"/>
      <c r="P54" s="888">
        <f t="shared" si="2"/>
        <v>0</v>
      </c>
      <c r="Q54" s="904"/>
      <c r="R54" s="888">
        <f t="shared" si="16"/>
        <v>0</v>
      </c>
      <c r="S54" s="890"/>
      <c r="T54" s="653"/>
      <c r="U54" s="903">
        <f t="shared" si="11"/>
        <v>649.22000000000105</v>
      </c>
      <c r="V54" s="891">
        <f t="shared" si="12"/>
        <v>143</v>
      </c>
      <c r="W54" s="60">
        <f t="shared" si="7"/>
        <v>0</v>
      </c>
      <c r="Y54" s="641"/>
      <c r="Z54" s="130">
        <v>4.54</v>
      </c>
      <c r="AA54" s="702"/>
      <c r="AB54" s="888">
        <f t="shared" si="4"/>
        <v>0</v>
      </c>
      <c r="AC54" s="904"/>
      <c r="AD54" s="888">
        <f t="shared" si="17"/>
        <v>0</v>
      </c>
      <c r="AE54" s="890"/>
      <c r="AF54" s="653"/>
      <c r="AG54" s="903">
        <f t="shared" si="13"/>
        <v>2002.04</v>
      </c>
      <c r="AH54" s="891">
        <f t="shared" si="14"/>
        <v>441</v>
      </c>
      <c r="AI54" s="60">
        <f t="shared" si="8"/>
        <v>0</v>
      </c>
    </row>
    <row r="55" spans="1:35" x14ac:dyDescent="0.25">
      <c r="A55" s="654"/>
      <c r="B55" s="765">
        <v>4.54</v>
      </c>
      <c r="C55" s="702"/>
      <c r="D55" s="888">
        <f t="shared" si="0"/>
        <v>0</v>
      </c>
      <c r="E55" s="904"/>
      <c r="F55" s="888">
        <f t="shared" si="15"/>
        <v>0</v>
      </c>
      <c r="G55" s="890"/>
      <c r="H55" s="653"/>
      <c r="I55" s="903">
        <f t="shared" si="9"/>
        <v>-2.9842794901924208E-13</v>
      </c>
      <c r="J55" s="891">
        <f t="shared" si="10"/>
        <v>0</v>
      </c>
      <c r="K55" s="60">
        <f t="shared" si="6"/>
        <v>0</v>
      </c>
      <c r="M55" s="654"/>
      <c r="N55" s="130">
        <v>4.54</v>
      </c>
      <c r="O55" s="702"/>
      <c r="P55" s="888">
        <f t="shared" si="2"/>
        <v>0</v>
      </c>
      <c r="Q55" s="904"/>
      <c r="R55" s="888">
        <f t="shared" si="16"/>
        <v>0</v>
      </c>
      <c r="S55" s="890"/>
      <c r="T55" s="653"/>
      <c r="U55" s="903">
        <f t="shared" si="11"/>
        <v>649.22000000000105</v>
      </c>
      <c r="V55" s="891">
        <f t="shared" si="12"/>
        <v>143</v>
      </c>
      <c r="W55" s="60">
        <f t="shared" si="7"/>
        <v>0</v>
      </c>
      <c r="Y55" s="654"/>
      <c r="Z55" s="130">
        <v>4.54</v>
      </c>
      <c r="AA55" s="702"/>
      <c r="AB55" s="888">
        <f t="shared" si="4"/>
        <v>0</v>
      </c>
      <c r="AC55" s="904"/>
      <c r="AD55" s="888">
        <f t="shared" si="17"/>
        <v>0</v>
      </c>
      <c r="AE55" s="890"/>
      <c r="AF55" s="653"/>
      <c r="AG55" s="903">
        <f t="shared" si="13"/>
        <v>2002.04</v>
      </c>
      <c r="AH55" s="891">
        <f t="shared" si="14"/>
        <v>441</v>
      </c>
      <c r="AI55" s="60">
        <f t="shared" si="8"/>
        <v>0</v>
      </c>
    </row>
    <row r="56" spans="1:35" x14ac:dyDescent="0.25">
      <c r="B56" s="130">
        <v>4.54</v>
      </c>
      <c r="C56" s="15"/>
      <c r="D56" s="609">
        <f t="shared" si="0"/>
        <v>0</v>
      </c>
      <c r="E56" s="902"/>
      <c r="F56" s="609">
        <f t="shared" si="15"/>
        <v>0</v>
      </c>
      <c r="G56" s="611"/>
      <c r="H56" s="200"/>
      <c r="I56" s="903">
        <f t="shared" si="9"/>
        <v>-2.9842794901924208E-13</v>
      </c>
      <c r="J56" s="891">
        <f t="shared" si="10"/>
        <v>0</v>
      </c>
      <c r="K56" s="60">
        <f t="shared" si="6"/>
        <v>0</v>
      </c>
      <c r="N56" s="130">
        <v>4.54</v>
      </c>
      <c r="O56" s="15"/>
      <c r="P56" s="609">
        <f t="shared" si="2"/>
        <v>0</v>
      </c>
      <c r="Q56" s="902"/>
      <c r="R56" s="609">
        <f t="shared" si="16"/>
        <v>0</v>
      </c>
      <c r="S56" s="611"/>
      <c r="T56" s="200"/>
      <c r="U56" s="903">
        <f t="shared" si="11"/>
        <v>649.22000000000105</v>
      </c>
      <c r="V56" s="891">
        <f t="shared" si="12"/>
        <v>143</v>
      </c>
      <c r="W56" s="60">
        <f t="shared" si="7"/>
        <v>0</v>
      </c>
      <c r="Z56" s="130">
        <v>4.54</v>
      </c>
      <c r="AA56" s="15"/>
      <c r="AB56" s="609">
        <f t="shared" si="4"/>
        <v>0</v>
      </c>
      <c r="AC56" s="902"/>
      <c r="AD56" s="609">
        <f t="shared" si="17"/>
        <v>0</v>
      </c>
      <c r="AE56" s="611"/>
      <c r="AF56" s="200"/>
      <c r="AG56" s="903">
        <f t="shared" si="13"/>
        <v>2002.04</v>
      </c>
      <c r="AH56" s="891">
        <f t="shared" si="14"/>
        <v>441</v>
      </c>
      <c r="AI56" s="60">
        <f t="shared" si="8"/>
        <v>0</v>
      </c>
    </row>
    <row r="57" spans="1:35" x14ac:dyDescent="0.25">
      <c r="B57" s="130">
        <v>4.54</v>
      </c>
      <c r="C57" s="15"/>
      <c r="D57" s="609">
        <f t="shared" si="0"/>
        <v>0</v>
      </c>
      <c r="E57" s="902"/>
      <c r="F57" s="609">
        <f t="shared" si="15"/>
        <v>0</v>
      </c>
      <c r="G57" s="611"/>
      <c r="H57" s="200"/>
      <c r="I57" s="903">
        <f t="shared" si="9"/>
        <v>-2.9842794901924208E-13</v>
      </c>
      <c r="J57" s="891">
        <f t="shared" si="10"/>
        <v>0</v>
      </c>
      <c r="K57" s="60">
        <f t="shared" si="6"/>
        <v>0</v>
      </c>
      <c r="N57" s="130">
        <v>4.54</v>
      </c>
      <c r="O57" s="15"/>
      <c r="P57" s="609">
        <f t="shared" si="2"/>
        <v>0</v>
      </c>
      <c r="Q57" s="902"/>
      <c r="R57" s="609">
        <f t="shared" si="16"/>
        <v>0</v>
      </c>
      <c r="S57" s="611"/>
      <c r="T57" s="200"/>
      <c r="U57" s="903">
        <f t="shared" si="11"/>
        <v>649.22000000000105</v>
      </c>
      <c r="V57" s="891">
        <f t="shared" si="12"/>
        <v>143</v>
      </c>
      <c r="W57" s="60">
        <f t="shared" si="7"/>
        <v>0</v>
      </c>
      <c r="Z57" s="130">
        <v>4.54</v>
      </c>
      <c r="AA57" s="15"/>
      <c r="AB57" s="609">
        <f t="shared" si="4"/>
        <v>0</v>
      </c>
      <c r="AC57" s="902"/>
      <c r="AD57" s="609">
        <f t="shared" si="17"/>
        <v>0</v>
      </c>
      <c r="AE57" s="611"/>
      <c r="AF57" s="200"/>
      <c r="AG57" s="903">
        <f t="shared" si="13"/>
        <v>2002.04</v>
      </c>
      <c r="AH57" s="891">
        <f t="shared" si="14"/>
        <v>441</v>
      </c>
      <c r="AI57" s="60">
        <f t="shared" si="8"/>
        <v>0</v>
      </c>
    </row>
    <row r="58" spans="1:35" x14ac:dyDescent="0.25">
      <c r="B58" s="130">
        <v>4.54</v>
      </c>
      <c r="C58" s="15"/>
      <c r="D58" s="609">
        <f t="shared" si="0"/>
        <v>0</v>
      </c>
      <c r="E58" s="902"/>
      <c r="F58" s="609">
        <f t="shared" si="15"/>
        <v>0</v>
      </c>
      <c r="G58" s="611"/>
      <c r="H58" s="200"/>
      <c r="I58" s="903">
        <f t="shared" si="9"/>
        <v>-2.9842794901924208E-13</v>
      </c>
      <c r="J58" s="891">
        <f t="shared" si="10"/>
        <v>0</v>
      </c>
      <c r="K58" s="60">
        <f t="shared" si="6"/>
        <v>0</v>
      </c>
      <c r="N58" s="130">
        <v>4.54</v>
      </c>
      <c r="O58" s="15"/>
      <c r="P58" s="609">
        <f t="shared" si="2"/>
        <v>0</v>
      </c>
      <c r="Q58" s="902"/>
      <c r="R58" s="609">
        <f t="shared" si="16"/>
        <v>0</v>
      </c>
      <c r="S58" s="611"/>
      <c r="T58" s="200"/>
      <c r="U58" s="903">
        <f t="shared" si="11"/>
        <v>649.22000000000105</v>
      </c>
      <c r="V58" s="891">
        <f t="shared" si="12"/>
        <v>143</v>
      </c>
      <c r="W58" s="60">
        <f t="shared" si="7"/>
        <v>0</v>
      </c>
      <c r="Z58" s="130">
        <v>4.54</v>
      </c>
      <c r="AA58" s="15"/>
      <c r="AB58" s="609">
        <f t="shared" si="4"/>
        <v>0</v>
      </c>
      <c r="AC58" s="902"/>
      <c r="AD58" s="609">
        <f t="shared" si="17"/>
        <v>0</v>
      </c>
      <c r="AE58" s="611"/>
      <c r="AF58" s="200"/>
      <c r="AG58" s="903">
        <f t="shared" si="13"/>
        <v>2002.04</v>
      </c>
      <c r="AH58" s="891">
        <f t="shared" si="14"/>
        <v>441</v>
      </c>
      <c r="AI58" s="60">
        <f t="shared" si="8"/>
        <v>0</v>
      </c>
    </row>
    <row r="59" spans="1:35" x14ac:dyDescent="0.25">
      <c r="B59" s="130">
        <v>4.54</v>
      </c>
      <c r="C59" s="15"/>
      <c r="D59" s="609">
        <f t="shared" si="0"/>
        <v>0</v>
      </c>
      <c r="E59" s="902"/>
      <c r="F59" s="609">
        <f t="shared" si="15"/>
        <v>0</v>
      </c>
      <c r="G59" s="611"/>
      <c r="H59" s="200"/>
      <c r="I59" s="903">
        <f t="shared" si="9"/>
        <v>-2.9842794901924208E-13</v>
      </c>
      <c r="J59" s="891">
        <f t="shared" si="10"/>
        <v>0</v>
      </c>
      <c r="K59" s="60">
        <f t="shared" si="6"/>
        <v>0</v>
      </c>
      <c r="N59" s="130">
        <v>4.54</v>
      </c>
      <c r="O59" s="15"/>
      <c r="P59" s="609">
        <f t="shared" si="2"/>
        <v>0</v>
      </c>
      <c r="Q59" s="902"/>
      <c r="R59" s="609">
        <f t="shared" si="16"/>
        <v>0</v>
      </c>
      <c r="S59" s="611"/>
      <c r="T59" s="200"/>
      <c r="U59" s="903">
        <f t="shared" si="11"/>
        <v>649.22000000000105</v>
      </c>
      <c r="V59" s="891">
        <f t="shared" si="12"/>
        <v>143</v>
      </c>
      <c r="W59" s="60">
        <f t="shared" si="7"/>
        <v>0</v>
      </c>
      <c r="Z59" s="130">
        <v>4.54</v>
      </c>
      <c r="AA59" s="15"/>
      <c r="AB59" s="609">
        <f t="shared" si="4"/>
        <v>0</v>
      </c>
      <c r="AC59" s="902"/>
      <c r="AD59" s="609">
        <f t="shared" si="17"/>
        <v>0</v>
      </c>
      <c r="AE59" s="611"/>
      <c r="AF59" s="200"/>
      <c r="AG59" s="903">
        <f t="shared" si="13"/>
        <v>2002.04</v>
      </c>
      <c r="AH59" s="891">
        <f t="shared" si="14"/>
        <v>441</v>
      </c>
      <c r="AI59" s="60">
        <f t="shared" si="8"/>
        <v>0</v>
      </c>
    </row>
    <row r="60" spans="1:35" x14ac:dyDescent="0.25">
      <c r="B60" s="130">
        <v>4.54</v>
      </c>
      <c r="C60" s="15"/>
      <c r="D60" s="609">
        <f t="shared" si="0"/>
        <v>0</v>
      </c>
      <c r="E60" s="902"/>
      <c r="F60" s="609">
        <f t="shared" si="15"/>
        <v>0</v>
      </c>
      <c r="G60" s="611"/>
      <c r="H60" s="200"/>
      <c r="I60" s="903">
        <f t="shared" si="9"/>
        <v>-2.9842794901924208E-13</v>
      </c>
      <c r="J60" s="891">
        <f t="shared" si="10"/>
        <v>0</v>
      </c>
      <c r="K60" s="60">
        <f t="shared" si="6"/>
        <v>0</v>
      </c>
      <c r="N60" s="130">
        <v>4.54</v>
      </c>
      <c r="O60" s="15"/>
      <c r="P60" s="609">
        <f t="shared" si="2"/>
        <v>0</v>
      </c>
      <c r="Q60" s="902"/>
      <c r="R60" s="609">
        <f t="shared" si="16"/>
        <v>0</v>
      </c>
      <c r="S60" s="611"/>
      <c r="T60" s="200"/>
      <c r="U60" s="903">
        <f t="shared" si="11"/>
        <v>649.22000000000105</v>
      </c>
      <c r="V60" s="891">
        <f t="shared" si="12"/>
        <v>143</v>
      </c>
      <c r="W60" s="60">
        <f t="shared" si="7"/>
        <v>0</v>
      </c>
      <c r="Z60" s="130">
        <v>4.54</v>
      </c>
      <c r="AA60" s="15"/>
      <c r="AB60" s="609">
        <f t="shared" si="4"/>
        <v>0</v>
      </c>
      <c r="AC60" s="902"/>
      <c r="AD60" s="609">
        <f t="shared" si="17"/>
        <v>0</v>
      </c>
      <c r="AE60" s="611"/>
      <c r="AF60" s="200"/>
      <c r="AG60" s="903">
        <f t="shared" si="13"/>
        <v>2002.04</v>
      </c>
      <c r="AH60" s="891">
        <f t="shared" si="14"/>
        <v>441</v>
      </c>
      <c r="AI60" s="60">
        <f t="shared" si="8"/>
        <v>0</v>
      </c>
    </row>
    <row r="61" spans="1:35" x14ac:dyDescent="0.25">
      <c r="B61" s="130">
        <v>4.54</v>
      </c>
      <c r="C61" s="15"/>
      <c r="D61" s="609">
        <f t="shared" si="0"/>
        <v>0</v>
      </c>
      <c r="E61" s="902"/>
      <c r="F61" s="609">
        <f t="shared" si="15"/>
        <v>0</v>
      </c>
      <c r="G61" s="611"/>
      <c r="H61" s="200"/>
      <c r="I61" s="903">
        <f t="shared" si="9"/>
        <v>-2.9842794901924208E-13</v>
      </c>
      <c r="J61" s="891">
        <f t="shared" si="10"/>
        <v>0</v>
      </c>
      <c r="K61" s="60">
        <f t="shared" si="6"/>
        <v>0</v>
      </c>
      <c r="N61" s="130">
        <v>4.54</v>
      </c>
      <c r="O61" s="15"/>
      <c r="P61" s="609">
        <f t="shared" si="2"/>
        <v>0</v>
      </c>
      <c r="Q61" s="902"/>
      <c r="R61" s="609">
        <f t="shared" si="16"/>
        <v>0</v>
      </c>
      <c r="S61" s="611"/>
      <c r="T61" s="200"/>
      <c r="U61" s="903">
        <f t="shared" si="11"/>
        <v>649.22000000000105</v>
      </c>
      <c r="V61" s="891">
        <f t="shared" si="12"/>
        <v>143</v>
      </c>
      <c r="W61" s="60">
        <f t="shared" si="7"/>
        <v>0</v>
      </c>
      <c r="Z61" s="130">
        <v>4.54</v>
      </c>
      <c r="AA61" s="15"/>
      <c r="AB61" s="609">
        <f t="shared" si="4"/>
        <v>0</v>
      </c>
      <c r="AC61" s="902"/>
      <c r="AD61" s="609">
        <f t="shared" si="17"/>
        <v>0</v>
      </c>
      <c r="AE61" s="611"/>
      <c r="AF61" s="200"/>
      <c r="AG61" s="903">
        <f t="shared" si="13"/>
        <v>2002.04</v>
      </c>
      <c r="AH61" s="891">
        <f t="shared" si="14"/>
        <v>441</v>
      </c>
      <c r="AI61" s="60">
        <f t="shared" si="8"/>
        <v>0</v>
      </c>
    </row>
    <row r="62" spans="1:35" x14ac:dyDescent="0.25">
      <c r="B62" s="130">
        <v>4.54</v>
      </c>
      <c r="C62" s="15"/>
      <c r="D62" s="609">
        <f t="shared" si="0"/>
        <v>0</v>
      </c>
      <c r="E62" s="902"/>
      <c r="F62" s="609">
        <f t="shared" si="15"/>
        <v>0</v>
      </c>
      <c r="G62" s="611"/>
      <c r="H62" s="200"/>
      <c r="I62" s="903">
        <f t="shared" si="9"/>
        <v>-2.9842794901924208E-13</v>
      </c>
      <c r="J62" s="891">
        <f t="shared" si="10"/>
        <v>0</v>
      </c>
      <c r="K62" s="60">
        <f t="shared" si="6"/>
        <v>0</v>
      </c>
      <c r="N62" s="130">
        <v>4.54</v>
      </c>
      <c r="O62" s="15"/>
      <c r="P62" s="609">
        <f t="shared" si="2"/>
        <v>0</v>
      </c>
      <c r="Q62" s="902"/>
      <c r="R62" s="609">
        <f t="shared" si="16"/>
        <v>0</v>
      </c>
      <c r="S62" s="611"/>
      <c r="T62" s="200"/>
      <c r="U62" s="903">
        <f t="shared" si="11"/>
        <v>649.22000000000105</v>
      </c>
      <c r="V62" s="891">
        <f t="shared" si="12"/>
        <v>143</v>
      </c>
      <c r="W62" s="60">
        <f t="shared" si="7"/>
        <v>0</v>
      </c>
      <c r="Z62" s="130">
        <v>4.54</v>
      </c>
      <c r="AA62" s="15"/>
      <c r="AB62" s="609">
        <f t="shared" si="4"/>
        <v>0</v>
      </c>
      <c r="AC62" s="902"/>
      <c r="AD62" s="609">
        <f t="shared" si="17"/>
        <v>0</v>
      </c>
      <c r="AE62" s="611"/>
      <c r="AF62" s="200"/>
      <c r="AG62" s="903">
        <f t="shared" si="13"/>
        <v>2002.04</v>
      </c>
      <c r="AH62" s="891">
        <f t="shared" si="14"/>
        <v>441</v>
      </c>
      <c r="AI62" s="60">
        <f t="shared" si="8"/>
        <v>0</v>
      </c>
    </row>
    <row r="63" spans="1:35" x14ac:dyDescent="0.25">
      <c r="B63" s="130">
        <v>4.54</v>
      </c>
      <c r="C63" s="15"/>
      <c r="D63" s="609">
        <f t="shared" si="0"/>
        <v>0</v>
      </c>
      <c r="E63" s="902"/>
      <c r="F63" s="609">
        <f t="shared" si="15"/>
        <v>0</v>
      </c>
      <c r="G63" s="611"/>
      <c r="H63" s="200"/>
      <c r="I63" s="903">
        <f t="shared" si="9"/>
        <v>-2.9842794901924208E-13</v>
      </c>
      <c r="J63" s="891">
        <f t="shared" si="10"/>
        <v>0</v>
      </c>
      <c r="K63" s="60">
        <f t="shared" si="6"/>
        <v>0</v>
      </c>
      <c r="N63" s="130">
        <v>4.54</v>
      </c>
      <c r="O63" s="15"/>
      <c r="P63" s="609">
        <f t="shared" si="2"/>
        <v>0</v>
      </c>
      <c r="Q63" s="902"/>
      <c r="R63" s="609">
        <f t="shared" si="16"/>
        <v>0</v>
      </c>
      <c r="S63" s="611"/>
      <c r="T63" s="200"/>
      <c r="U63" s="903">
        <f t="shared" si="11"/>
        <v>649.22000000000105</v>
      </c>
      <c r="V63" s="891">
        <f t="shared" si="12"/>
        <v>143</v>
      </c>
      <c r="W63" s="60">
        <f t="shared" si="7"/>
        <v>0</v>
      </c>
      <c r="Z63" s="130">
        <v>4.54</v>
      </c>
      <c r="AA63" s="15"/>
      <c r="AB63" s="609">
        <f t="shared" si="4"/>
        <v>0</v>
      </c>
      <c r="AC63" s="902"/>
      <c r="AD63" s="609">
        <f t="shared" si="17"/>
        <v>0</v>
      </c>
      <c r="AE63" s="611"/>
      <c r="AF63" s="200"/>
      <c r="AG63" s="903">
        <f t="shared" si="13"/>
        <v>2002.04</v>
      </c>
      <c r="AH63" s="891">
        <f t="shared" si="14"/>
        <v>441</v>
      </c>
      <c r="AI63" s="60">
        <f t="shared" si="8"/>
        <v>0</v>
      </c>
    </row>
    <row r="64" spans="1:35" x14ac:dyDescent="0.25">
      <c r="B64" s="130">
        <v>4.54</v>
      </c>
      <c r="C64" s="15"/>
      <c r="D64" s="609">
        <f t="shared" si="0"/>
        <v>0</v>
      </c>
      <c r="E64" s="902"/>
      <c r="F64" s="609">
        <f t="shared" si="15"/>
        <v>0</v>
      </c>
      <c r="G64" s="611"/>
      <c r="H64" s="200"/>
      <c r="I64" s="903">
        <f t="shared" si="9"/>
        <v>-2.9842794901924208E-13</v>
      </c>
      <c r="J64" s="891">
        <f t="shared" si="10"/>
        <v>0</v>
      </c>
      <c r="K64" s="60">
        <f t="shared" si="6"/>
        <v>0</v>
      </c>
      <c r="N64" s="130">
        <v>4.54</v>
      </c>
      <c r="O64" s="15"/>
      <c r="P64" s="609">
        <f t="shared" si="2"/>
        <v>0</v>
      </c>
      <c r="Q64" s="902"/>
      <c r="R64" s="609">
        <f t="shared" si="16"/>
        <v>0</v>
      </c>
      <c r="S64" s="611"/>
      <c r="T64" s="200"/>
      <c r="U64" s="903">
        <f t="shared" si="11"/>
        <v>649.22000000000105</v>
      </c>
      <c r="V64" s="891">
        <f t="shared" si="12"/>
        <v>143</v>
      </c>
      <c r="W64" s="60">
        <f t="shared" si="7"/>
        <v>0</v>
      </c>
      <c r="Z64" s="130">
        <v>4.54</v>
      </c>
      <c r="AA64" s="15"/>
      <c r="AB64" s="609">
        <f t="shared" si="4"/>
        <v>0</v>
      </c>
      <c r="AC64" s="902"/>
      <c r="AD64" s="609">
        <f t="shared" si="17"/>
        <v>0</v>
      </c>
      <c r="AE64" s="611"/>
      <c r="AF64" s="200"/>
      <c r="AG64" s="903">
        <f t="shared" si="13"/>
        <v>2002.04</v>
      </c>
      <c r="AH64" s="891">
        <f t="shared" si="14"/>
        <v>441</v>
      </c>
      <c r="AI64" s="60">
        <f t="shared" si="8"/>
        <v>0</v>
      </c>
    </row>
    <row r="65" spans="2:35" x14ac:dyDescent="0.25">
      <c r="B65" s="130">
        <v>4.54</v>
      </c>
      <c r="C65" s="15"/>
      <c r="D65" s="609">
        <f t="shared" si="0"/>
        <v>0</v>
      </c>
      <c r="E65" s="902"/>
      <c r="F65" s="609">
        <f t="shared" si="15"/>
        <v>0</v>
      </c>
      <c r="G65" s="611"/>
      <c r="H65" s="200"/>
      <c r="I65" s="903">
        <f t="shared" si="9"/>
        <v>-2.9842794901924208E-13</v>
      </c>
      <c r="J65" s="891">
        <f t="shared" si="10"/>
        <v>0</v>
      </c>
      <c r="K65" s="60">
        <f t="shared" si="6"/>
        <v>0</v>
      </c>
      <c r="N65" s="130">
        <v>4.54</v>
      </c>
      <c r="O65" s="15"/>
      <c r="P65" s="609">
        <f t="shared" si="2"/>
        <v>0</v>
      </c>
      <c r="Q65" s="902"/>
      <c r="R65" s="609">
        <f t="shared" si="16"/>
        <v>0</v>
      </c>
      <c r="S65" s="611"/>
      <c r="T65" s="200"/>
      <c r="U65" s="903">
        <f t="shared" si="11"/>
        <v>649.22000000000105</v>
      </c>
      <c r="V65" s="891">
        <f t="shared" si="12"/>
        <v>143</v>
      </c>
      <c r="W65" s="60">
        <f t="shared" si="7"/>
        <v>0</v>
      </c>
      <c r="Z65" s="130">
        <v>4.54</v>
      </c>
      <c r="AA65" s="15"/>
      <c r="AB65" s="609">
        <f t="shared" si="4"/>
        <v>0</v>
      </c>
      <c r="AC65" s="902"/>
      <c r="AD65" s="609">
        <f t="shared" si="17"/>
        <v>0</v>
      </c>
      <c r="AE65" s="611"/>
      <c r="AF65" s="200"/>
      <c r="AG65" s="903">
        <f t="shared" si="13"/>
        <v>2002.04</v>
      </c>
      <c r="AH65" s="891">
        <f t="shared" si="14"/>
        <v>441</v>
      </c>
      <c r="AI65" s="60">
        <f t="shared" si="8"/>
        <v>0</v>
      </c>
    </row>
    <row r="66" spans="2:35" x14ac:dyDescent="0.25">
      <c r="B66" s="130">
        <v>4.54</v>
      </c>
      <c r="C66" s="15"/>
      <c r="D66" s="609">
        <f t="shared" si="0"/>
        <v>0</v>
      </c>
      <c r="E66" s="902"/>
      <c r="F66" s="609">
        <f t="shared" si="15"/>
        <v>0</v>
      </c>
      <c r="G66" s="611"/>
      <c r="H66" s="200"/>
      <c r="I66" s="903">
        <f t="shared" si="9"/>
        <v>-2.9842794901924208E-13</v>
      </c>
      <c r="J66" s="891">
        <f t="shared" si="10"/>
        <v>0</v>
      </c>
      <c r="K66" s="60">
        <f t="shared" si="6"/>
        <v>0</v>
      </c>
      <c r="N66" s="130">
        <v>4.54</v>
      </c>
      <c r="O66" s="15"/>
      <c r="P66" s="609">
        <f t="shared" si="2"/>
        <v>0</v>
      </c>
      <c r="Q66" s="902"/>
      <c r="R66" s="609">
        <f t="shared" si="16"/>
        <v>0</v>
      </c>
      <c r="S66" s="611"/>
      <c r="T66" s="200"/>
      <c r="U66" s="903">
        <f t="shared" si="11"/>
        <v>649.22000000000105</v>
      </c>
      <c r="V66" s="891">
        <f t="shared" si="12"/>
        <v>143</v>
      </c>
      <c r="W66" s="60">
        <f t="shared" si="7"/>
        <v>0</v>
      </c>
      <c r="Z66" s="130">
        <v>4.54</v>
      </c>
      <c r="AA66" s="15"/>
      <c r="AB66" s="609">
        <f t="shared" si="4"/>
        <v>0</v>
      </c>
      <c r="AC66" s="902"/>
      <c r="AD66" s="609">
        <f t="shared" si="17"/>
        <v>0</v>
      </c>
      <c r="AE66" s="611"/>
      <c r="AF66" s="200"/>
      <c r="AG66" s="903">
        <f t="shared" si="13"/>
        <v>2002.04</v>
      </c>
      <c r="AH66" s="891">
        <f t="shared" si="14"/>
        <v>441</v>
      </c>
      <c r="AI66" s="60">
        <f t="shared" si="8"/>
        <v>0</v>
      </c>
    </row>
    <row r="67" spans="2:35" x14ac:dyDescent="0.25">
      <c r="B67" s="130">
        <v>4.54</v>
      </c>
      <c r="C67" s="15"/>
      <c r="D67" s="609">
        <f t="shared" si="0"/>
        <v>0</v>
      </c>
      <c r="E67" s="902"/>
      <c r="F67" s="609">
        <f t="shared" si="15"/>
        <v>0</v>
      </c>
      <c r="G67" s="611"/>
      <c r="H67" s="200"/>
      <c r="I67" s="903">
        <f t="shared" si="9"/>
        <v>-2.9842794901924208E-13</v>
      </c>
      <c r="J67" s="891">
        <f t="shared" si="10"/>
        <v>0</v>
      </c>
      <c r="K67" s="60">
        <f t="shared" si="6"/>
        <v>0</v>
      </c>
      <c r="N67" s="130">
        <v>4.54</v>
      </c>
      <c r="O67" s="15"/>
      <c r="P67" s="609">
        <f t="shared" si="2"/>
        <v>0</v>
      </c>
      <c r="Q67" s="902"/>
      <c r="R67" s="609">
        <f t="shared" si="16"/>
        <v>0</v>
      </c>
      <c r="S67" s="611"/>
      <c r="T67" s="200"/>
      <c r="U67" s="903">
        <f t="shared" si="11"/>
        <v>649.22000000000105</v>
      </c>
      <c r="V67" s="891">
        <f t="shared" si="12"/>
        <v>143</v>
      </c>
      <c r="W67" s="60">
        <f t="shared" si="7"/>
        <v>0</v>
      </c>
      <c r="Z67" s="130">
        <v>4.54</v>
      </c>
      <c r="AA67" s="15"/>
      <c r="AB67" s="609">
        <f t="shared" si="4"/>
        <v>0</v>
      </c>
      <c r="AC67" s="902"/>
      <c r="AD67" s="609">
        <f t="shared" si="17"/>
        <v>0</v>
      </c>
      <c r="AE67" s="611"/>
      <c r="AF67" s="200"/>
      <c r="AG67" s="903">
        <f t="shared" si="13"/>
        <v>2002.04</v>
      </c>
      <c r="AH67" s="891">
        <f t="shared" si="14"/>
        <v>441</v>
      </c>
      <c r="AI67" s="60">
        <f t="shared" si="8"/>
        <v>0</v>
      </c>
    </row>
    <row r="68" spans="2:35" x14ac:dyDescent="0.25">
      <c r="B68" s="130">
        <v>4.54</v>
      </c>
      <c r="C68" s="15"/>
      <c r="D68" s="609">
        <f t="shared" si="0"/>
        <v>0</v>
      </c>
      <c r="E68" s="902"/>
      <c r="F68" s="609">
        <f t="shared" si="15"/>
        <v>0</v>
      </c>
      <c r="G68" s="611"/>
      <c r="H68" s="200"/>
      <c r="I68" s="903">
        <f t="shared" si="9"/>
        <v>-2.9842794901924208E-13</v>
      </c>
      <c r="J68" s="891">
        <f t="shared" si="10"/>
        <v>0</v>
      </c>
      <c r="K68" s="60">
        <f t="shared" si="6"/>
        <v>0</v>
      </c>
      <c r="N68" s="130">
        <v>4.54</v>
      </c>
      <c r="O68" s="15"/>
      <c r="P68" s="609">
        <f t="shared" si="2"/>
        <v>0</v>
      </c>
      <c r="Q68" s="902"/>
      <c r="R68" s="609">
        <f t="shared" si="16"/>
        <v>0</v>
      </c>
      <c r="S68" s="611"/>
      <c r="T68" s="200"/>
      <c r="U68" s="903">
        <f t="shared" si="11"/>
        <v>649.22000000000105</v>
      </c>
      <c r="V68" s="891">
        <f t="shared" si="12"/>
        <v>143</v>
      </c>
      <c r="W68" s="60">
        <f t="shared" si="7"/>
        <v>0</v>
      </c>
      <c r="Z68" s="130">
        <v>4.54</v>
      </c>
      <c r="AA68" s="15"/>
      <c r="AB68" s="609">
        <f t="shared" si="4"/>
        <v>0</v>
      </c>
      <c r="AC68" s="902"/>
      <c r="AD68" s="609">
        <f t="shared" si="17"/>
        <v>0</v>
      </c>
      <c r="AE68" s="611"/>
      <c r="AF68" s="200"/>
      <c r="AG68" s="903">
        <f t="shared" si="13"/>
        <v>2002.04</v>
      </c>
      <c r="AH68" s="891">
        <f t="shared" si="14"/>
        <v>441</v>
      </c>
      <c r="AI68" s="60">
        <f t="shared" si="8"/>
        <v>0</v>
      </c>
    </row>
    <row r="69" spans="2:35" x14ac:dyDescent="0.25">
      <c r="B69" s="130">
        <v>4.54</v>
      </c>
      <c r="C69" s="15"/>
      <c r="D69" s="609">
        <f t="shared" si="0"/>
        <v>0</v>
      </c>
      <c r="E69" s="902"/>
      <c r="F69" s="609">
        <f t="shared" si="15"/>
        <v>0</v>
      </c>
      <c r="G69" s="611"/>
      <c r="H69" s="200"/>
      <c r="I69" s="903">
        <f t="shared" si="9"/>
        <v>-2.9842794901924208E-13</v>
      </c>
      <c r="J69" s="891">
        <f t="shared" si="10"/>
        <v>0</v>
      </c>
      <c r="K69" s="60">
        <f t="shared" si="6"/>
        <v>0</v>
      </c>
      <c r="N69" s="130">
        <v>4.54</v>
      </c>
      <c r="O69" s="15"/>
      <c r="P69" s="609">
        <f t="shared" si="2"/>
        <v>0</v>
      </c>
      <c r="Q69" s="902"/>
      <c r="R69" s="609">
        <f t="shared" si="16"/>
        <v>0</v>
      </c>
      <c r="S69" s="611"/>
      <c r="T69" s="200"/>
      <c r="U69" s="903">
        <f t="shared" si="11"/>
        <v>649.22000000000105</v>
      </c>
      <c r="V69" s="891">
        <f t="shared" si="12"/>
        <v>143</v>
      </c>
      <c r="W69" s="60">
        <f t="shared" si="7"/>
        <v>0</v>
      </c>
      <c r="Z69" s="130">
        <v>4.54</v>
      </c>
      <c r="AA69" s="15"/>
      <c r="AB69" s="609">
        <f t="shared" si="4"/>
        <v>0</v>
      </c>
      <c r="AC69" s="902"/>
      <c r="AD69" s="609">
        <f t="shared" si="17"/>
        <v>0</v>
      </c>
      <c r="AE69" s="611"/>
      <c r="AF69" s="200"/>
      <c r="AG69" s="903">
        <f t="shared" si="13"/>
        <v>2002.04</v>
      </c>
      <c r="AH69" s="891">
        <f t="shared" si="14"/>
        <v>441</v>
      </c>
      <c r="AI69" s="60">
        <f t="shared" si="8"/>
        <v>0</v>
      </c>
    </row>
    <row r="70" spans="2:35" x14ac:dyDescent="0.25">
      <c r="B70" s="130">
        <v>4.54</v>
      </c>
      <c r="C70" s="15"/>
      <c r="D70" s="511">
        <f t="shared" si="0"/>
        <v>0</v>
      </c>
      <c r="E70" s="660"/>
      <c r="F70" s="511">
        <f t="shared" si="15"/>
        <v>0</v>
      </c>
      <c r="G70" s="321"/>
      <c r="H70" s="322"/>
      <c r="I70" s="185">
        <f t="shared" si="9"/>
        <v>-2.9842794901924208E-13</v>
      </c>
      <c r="J70" s="73">
        <f t="shared" si="10"/>
        <v>0</v>
      </c>
      <c r="K70" s="60">
        <f t="shared" si="6"/>
        <v>0</v>
      </c>
      <c r="N70" s="130">
        <v>4.54</v>
      </c>
      <c r="O70" s="15"/>
      <c r="P70" s="511">
        <f t="shared" si="2"/>
        <v>0</v>
      </c>
      <c r="Q70" s="660"/>
      <c r="R70" s="511">
        <f t="shared" si="16"/>
        <v>0</v>
      </c>
      <c r="S70" s="321"/>
      <c r="T70" s="322"/>
      <c r="U70" s="185">
        <f t="shared" si="11"/>
        <v>649.22000000000105</v>
      </c>
      <c r="V70" s="73">
        <f t="shared" si="12"/>
        <v>143</v>
      </c>
      <c r="W70" s="60">
        <f t="shared" si="7"/>
        <v>0</v>
      </c>
      <c r="Z70" s="130">
        <v>4.54</v>
      </c>
      <c r="AA70" s="15"/>
      <c r="AB70" s="511">
        <f t="shared" si="4"/>
        <v>0</v>
      </c>
      <c r="AC70" s="660"/>
      <c r="AD70" s="511">
        <f t="shared" si="17"/>
        <v>0</v>
      </c>
      <c r="AE70" s="321"/>
      <c r="AF70" s="322"/>
      <c r="AG70" s="185">
        <f t="shared" si="13"/>
        <v>2002.04</v>
      </c>
      <c r="AH70" s="73">
        <f t="shared" si="14"/>
        <v>441</v>
      </c>
      <c r="AI70" s="60">
        <f t="shared" si="8"/>
        <v>0</v>
      </c>
    </row>
    <row r="71" spans="2:35" x14ac:dyDescent="0.25">
      <c r="B71" s="130">
        <v>4.54</v>
      </c>
      <c r="C71" s="15"/>
      <c r="D71" s="511">
        <f t="shared" si="0"/>
        <v>0</v>
      </c>
      <c r="E71" s="660"/>
      <c r="F71" s="511">
        <f t="shared" si="15"/>
        <v>0</v>
      </c>
      <c r="G71" s="321"/>
      <c r="H71" s="322"/>
      <c r="I71" s="185">
        <f t="shared" si="9"/>
        <v>-2.9842794901924208E-13</v>
      </c>
      <c r="J71" s="73">
        <f t="shared" si="10"/>
        <v>0</v>
      </c>
      <c r="K71" s="60">
        <f t="shared" si="6"/>
        <v>0</v>
      </c>
      <c r="N71" s="130">
        <v>4.54</v>
      </c>
      <c r="O71" s="15"/>
      <c r="P71" s="511">
        <f t="shared" si="2"/>
        <v>0</v>
      </c>
      <c r="Q71" s="660"/>
      <c r="R71" s="511">
        <f t="shared" si="16"/>
        <v>0</v>
      </c>
      <c r="S71" s="321"/>
      <c r="T71" s="322"/>
      <c r="U71" s="185">
        <f t="shared" si="11"/>
        <v>649.22000000000105</v>
      </c>
      <c r="V71" s="73">
        <f t="shared" si="12"/>
        <v>143</v>
      </c>
      <c r="W71" s="60">
        <f t="shared" si="7"/>
        <v>0</v>
      </c>
      <c r="Z71" s="130">
        <v>4.54</v>
      </c>
      <c r="AA71" s="15"/>
      <c r="AB71" s="511">
        <f t="shared" si="4"/>
        <v>0</v>
      </c>
      <c r="AC71" s="660"/>
      <c r="AD71" s="511">
        <f t="shared" si="17"/>
        <v>0</v>
      </c>
      <c r="AE71" s="321"/>
      <c r="AF71" s="322"/>
      <c r="AG71" s="185">
        <f t="shared" si="13"/>
        <v>2002.04</v>
      </c>
      <c r="AH71" s="73">
        <f t="shared" si="14"/>
        <v>441</v>
      </c>
      <c r="AI71" s="60">
        <f t="shared" si="8"/>
        <v>0</v>
      </c>
    </row>
    <row r="72" spans="2:35" x14ac:dyDescent="0.25">
      <c r="B72" s="130">
        <v>4.54</v>
      </c>
      <c r="C72" s="15"/>
      <c r="D72" s="511">
        <f t="shared" si="0"/>
        <v>0</v>
      </c>
      <c r="E72" s="660"/>
      <c r="F72" s="511">
        <f t="shared" si="15"/>
        <v>0</v>
      </c>
      <c r="G72" s="321"/>
      <c r="H72" s="322"/>
      <c r="I72" s="185">
        <f t="shared" si="9"/>
        <v>-2.9842794901924208E-13</v>
      </c>
      <c r="J72" s="73">
        <f t="shared" si="10"/>
        <v>0</v>
      </c>
      <c r="K72" s="60">
        <f t="shared" si="6"/>
        <v>0</v>
      </c>
      <c r="N72" s="130">
        <v>4.54</v>
      </c>
      <c r="O72" s="15"/>
      <c r="P72" s="511">
        <f t="shared" si="2"/>
        <v>0</v>
      </c>
      <c r="Q72" s="660"/>
      <c r="R72" s="511">
        <f t="shared" si="16"/>
        <v>0</v>
      </c>
      <c r="S72" s="321"/>
      <c r="T72" s="322"/>
      <c r="U72" s="185">
        <f t="shared" si="11"/>
        <v>649.22000000000105</v>
      </c>
      <c r="V72" s="73">
        <f t="shared" si="12"/>
        <v>143</v>
      </c>
      <c r="W72" s="60">
        <f t="shared" si="7"/>
        <v>0</v>
      </c>
      <c r="Z72" s="130">
        <v>4.54</v>
      </c>
      <c r="AA72" s="15"/>
      <c r="AB72" s="511">
        <f t="shared" si="4"/>
        <v>0</v>
      </c>
      <c r="AC72" s="660"/>
      <c r="AD72" s="511">
        <f t="shared" si="17"/>
        <v>0</v>
      </c>
      <c r="AE72" s="321"/>
      <c r="AF72" s="322"/>
      <c r="AG72" s="185">
        <f t="shared" si="13"/>
        <v>2002.04</v>
      </c>
      <c r="AH72" s="73">
        <f t="shared" si="14"/>
        <v>441</v>
      </c>
      <c r="AI72" s="60">
        <f t="shared" si="8"/>
        <v>0</v>
      </c>
    </row>
    <row r="73" spans="2:35" x14ac:dyDescent="0.25">
      <c r="B73" s="130">
        <v>4.54</v>
      </c>
      <c r="C73" s="15"/>
      <c r="D73" s="511">
        <f t="shared" ref="D73:D108" si="18">C73*B73</f>
        <v>0</v>
      </c>
      <c r="E73" s="660"/>
      <c r="F73" s="511">
        <f t="shared" si="15"/>
        <v>0</v>
      </c>
      <c r="G73" s="321"/>
      <c r="H73" s="322"/>
      <c r="I73" s="185">
        <f t="shared" si="9"/>
        <v>-2.9842794901924208E-13</v>
      </c>
      <c r="J73" s="73">
        <f t="shared" si="10"/>
        <v>0</v>
      </c>
      <c r="K73" s="60">
        <f t="shared" si="6"/>
        <v>0</v>
      </c>
      <c r="N73" s="130">
        <v>4.54</v>
      </c>
      <c r="O73" s="15"/>
      <c r="P73" s="511">
        <f t="shared" ref="P73:P108" si="19">O73*N73</f>
        <v>0</v>
      </c>
      <c r="Q73" s="660"/>
      <c r="R73" s="511">
        <f t="shared" si="16"/>
        <v>0</v>
      </c>
      <c r="S73" s="321"/>
      <c r="T73" s="322"/>
      <c r="U73" s="185">
        <f t="shared" si="11"/>
        <v>649.22000000000105</v>
      </c>
      <c r="V73" s="73">
        <f t="shared" si="12"/>
        <v>143</v>
      </c>
      <c r="W73" s="60">
        <f t="shared" si="7"/>
        <v>0</v>
      </c>
      <c r="Z73" s="130">
        <v>4.54</v>
      </c>
      <c r="AA73" s="15"/>
      <c r="AB73" s="511">
        <f t="shared" ref="AB73:AB108" si="20">AA73*Z73</f>
        <v>0</v>
      </c>
      <c r="AC73" s="660"/>
      <c r="AD73" s="511">
        <f t="shared" si="17"/>
        <v>0</v>
      </c>
      <c r="AE73" s="321"/>
      <c r="AF73" s="322"/>
      <c r="AG73" s="185">
        <f t="shared" si="13"/>
        <v>2002.04</v>
      </c>
      <c r="AH73" s="73">
        <f t="shared" si="14"/>
        <v>441</v>
      </c>
      <c r="AI73" s="60">
        <f t="shared" si="8"/>
        <v>0</v>
      </c>
    </row>
    <row r="74" spans="2:35" x14ac:dyDescent="0.25">
      <c r="B74" s="130">
        <v>4.54</v>
      </c>
      <c r="C74" s="15"/>
      <c r="D74" s="511">
        <f t="shared" si="18"/>
        <v>0</v>
      </c>
      <c r="E74" s="660"/>
      <c r="F74" s="511">
        <f t="shared" si="15"/>
        <v>0</v>
      </c>
      <c r="G74" s="321"/>
      <c r="H74" s="322"/>
      <c r="I74" s="185">
        <f t="shared" si="9"/>
        <v>-2.9842794901924208E-13</v>
      </c>
      <c r="J74" s="73">
        <f t="shared" si="10"/>
        <v>0</v>
      </c>
      <c r="K74" s="60">
        <f t="shared" si="6"/>
        <v>0</v>
      </c>
      <c r="N74" s="130">
        <v>4.54</v>
      </c>
      <c r="O74" s="15"/>
      <c r="P74" s="511">
        <f t="shared" si="19"/>
        <v>0</v>
      </c>
      <c r="Q74" s="660"/>
      <c r="R74" s="511">
        <f t="shared" si="16"/>
        <v>0</v>
      </c>
      <c r="S74" s="321"/>
      <c r="T74" s="322"/>
      <c r="U74" s="185">
        <f t="shared" si="11"/>
        <v>649.22000000000105</v>
      </c>
      <c r="V74" s="73">
        <f t="shared" si="12"/>
        <v>143</v>
      </c>
      <c r="W74" s="60">
        <f t="shared" si="7"/>
        <v>0</v>
      </c>
      <c r="Z74" s="130">
        <v>4.54</v>
      </c>
      <c r="AA74" s="15"/>
      <c r="AB74" s="511">
        <f t="shared" si="20"/>
        <v>0</v>
      </c>
      <c r="AC74" s="660"/>
      <c r="AD74" s="511">
        <f t="shared" si="17"/>
        <v>0</v>
      </c>
      <c r="AE74" s="321"/>
      <c r="AF74" s="322"/>
      <c r="AG74" s="185">
        <f t="shared" si="13"/>
        <v>2002.04</v>
      </c>
      <c r="AH74" s="73">
        <f t="shared" si="14"/>
        <v>441</v>
      </c>
      <c r="AI74" s="60">
        <f t="shared" si="8"/>
        <v>0</v>
      </c>
    </row>
    <row r="75" spans="2:35" x14ac:dyDescent="0.25">
      <c r="B75" s="130">
        <v>4.54</v>
      </c>
      <c r="C75" s="15"/>
      <c r="D75" s="511">
        <f t="shared" si="18"/>
        <v>0</v>
      </c>
      <c r="E75" s="660"/>
      <c r="F75" s="511">
        <f t="shared" si="15"/>
        <v>0</v>
      </c>
      <c r="G75" s="321"/>
      <c r="H75" s="322"/>
      <c r="I75" s="185">
        <f t="shared" ref="I75:I107" si="21">I74-F75</f>
        <v>-2.9842794901924208E-13</v>
      </c>
      <c r="J75" s="73">
        <f t="shared" ref="J75:J107" si="22">J74-C75</f>
        <v>0</v>
      </c>
      <c r="K75" s="60">
        <f t="shared" si="6"/>
        <v>0</v>
      </c>
      <c r="N75" s="130">
        <v>4.54</v>
      </c>
      <c r="O75" s="15"/>
      <c r="P75" s="511">
        <f t="shared" si="19"/>
        <v>0</v>
      </c>
      <c r="Q75" s="660"/>
      <c r="R75" s="511">
        <f t="shared" si="16"/>
        <v>0</v>
      </c>
      <c r="S75" s="321"/>
      <c r="T75" s="322"/>
      <c r="U75" s="185">
        <f t="shared" ref="U75:U107" si="23">U74-R75</f>
        <v>649.22000000000105</v>
      </c>
      <c r="V75" s="73">
        <f t="shared" ref="V75:V107" si="24">V74-O75</f>
        <v>143</v>
      </c>
      <c r="W75" s="60">
        <f t="shared" si="7"/>
        <v>0</v>
      </c>
      <c r="Z75" s="130">
        <v>4.54</v>
      </c>
      <c r="AA75" s="15"/>
      <c r="AB75" s="511">
        <f t="shared" si="20"/>
        <v>0</v>
      </c>
      <c r="AC75" s="660"/>
      <c r="AD75" s="511">
        <f t="shared" si="17"/>
        <v>0</v>
      </c>
      <c r="AE75" s="321"/>
      <c r="AF75" s="322"/>
      <c r="AG75" s="185">
        <f t="shared" ref="AG75:AG107" si="25">AG74-AD75</f>
        <v>2002.04</v>
      </c>
      <c r="AH75" s="73">
        <f t="shared" ref="AH75:AH107" si="26">AH74-AA75</f>
        <v>441</v>
      </c>
      <c r="AI75" s="60">
        <f t="shared" si="8"/>
        <v>0</v>
      </c>
    </row>
    <row r="76" spans="2:35" x14ac:dyDescent="0.25">
      <c r="B76" s="130">
        <v>4.54</v>
      </c>
      <c r="C76" s="15"/>
      <c r="D76" s="511">
        <f t="shared" si="18"/>
        <v>0</v>
      </c>
      <c r="E76" s="660"/>
      <c r="F76" s="511">
        <f t="shared" si="15"/>
        <v>0</v>
      </c>
      <c r="G76" s="321"/>
      <c r="H76" s="322"/>
      <c r="I76" s="185">
        <f t="shared" si="21"/>
        <v>-2.9842794901924208E-13</v>
      </c>
      <c r="J76" s="73">
        <f t="shared" si="22"/>
        <v>0</v>
      </c>
      <c r="K76" s="60">
        <f t="shared" si="6"/>
        <v>0</v>
      </c>
      <c r="N76" s="130">
        <v>4.54</v>
      </c>
      <c r="O76" s="15"/>
      <c r="P76" s="511">
        <f t="shared" si="19"/>
        <v>0</v>
      </c>
      <c r="Q76" s="660"/>
      <c r="R76" s="511">
        <f t="shared" si="16"/>
        <v>0</v>
      </c>
      <c r="S76" s="321"/>
      <c r="T76" s="322"/>
      <c r="U76" s="185">
        <f t="shared" si="23"/>
        <v>649.22000000000105</v>
      </c>
      <c r="V76" s="73">
        <f t="shared" si="24"/>
        <v>143</v>
      </c>
      <c r="W76" s="60">
        <f t="shared" si="7"/>
        <v>0</v>
      </c>
      <c r="Z76" s="130">
        <v>4.54</v>
      </c>
      <c r="AA76" s="15"/>
      <c r="AB76" s="511">
        <f t="shared" si="20"/>
        <v>0</v>
      </c>
      <c r="AC76" s="660"/>
      <c r="AD76" s="511">
        <f t="shared" si="17"/>
        <v>0</v>
      </c>
      <c r="AE76" s="321"/>
      <c r="AF76" s="322"/>
      <c r="AG76" s="185">
        <f t="shared" si="25"/>
        <v>2002.04</v>
      </c>
      <c r="AH76" s="73">
        <f t="shared" si="26"/>
        <v>441</v>
      </c>
      <c r="AI76" s="60">
        <f t="shared" si="8"/>
        <v>0</v>
      </c>
    </row>
    <row r="77" spans="2:35" x14ac:dyDescent="0.25">
      <c r="B77" s="130">
        <v>4.54</v>
      </c>
      <c r="C77" s="15"/>
      <c r="D77" s="511">
        <f t="shared" si="18"/>
        <v>0</v>
      </c>
      <c r="E77" s="660"/>
      <c r="F77" s="511">
        <f t="shared" si="15"/>
        <v>0</v>
      </c>
      <c r="G77" s="321"/>
      <c r="H77" s="322"/>
      <c r="I77" s="185">
        <f t="shared" si="21"/>
        <v>-2.9842794901924208E-13</v>
      </c>
      <c r="J77" s="73">
        <f t="shared" si="22"/>
        <v>0</v>
      </c>
      <c r="K77" s="60">
        <f t="shared" si="6"/>
        <v>0</v>
      </c>
      <c r="N77" s="130">
        <v>4.54</v>
      </c>
      <c r="O77" s="15"/>
      <c r="P77" s="511">
        <f t="shared" si="19"/>
        <v>0</v>
      </c>
      <c r="Q77" s="660"/>
      <c r="R77" s="511">
        <f t="shared" si="16"/>
        <v>0</v>
      </c>
      <c r="S77" s="321"/>
      <c r="T77" s="322"/>
      <c r="U77" s="185">
        <f t="shared" si="23"/>
        <v>649.22000000000105</v>
      </c>
      <c r="V77" s="73">
        <f t="shared" si="24"/>
        <v>143</v>
      </c>
      <c r="W77" s="60">
        <f t="shared" si="7"/>
        <v>0</v>
      </c>
      <c r="Z77" s="130">
        <v>4.54</v>
      </c>
      <c r="AA77" s="15"/>
      <c r="AB77" s="511">
        <f t="shared" si="20"/>
        <v>0</v>
      </c>
      <c r="AC77" s="660"/>
      <c r="AD77" s="511">
        <f t="shared" si="17"/>
        <v>0</v>
      </c>
      <c r="AE77" s="321"/>
      <c r="AF77" s="322"/>
      <c r="AG77" s="185">
        <f t="shared" si="25"/>
        <v>2002.04</v>
      </c>
      <c r="AH77" s="73">
        <f t="shared" si="26"/>
        <v>441</v>
      </c>
      <c r="AI77" s="60">
        <f t="shared" si="8"/>
        <v>0</v>
      </c>
    </row>
    <row r="78" spans="2:35" x14ac:dyDescent="0.25">
      <c r="B78" s="130">
        <v>4.54</v>
      </c>
      <c r="C78" s="15"/>
      <c r="D78" s="511">
        <f t="shared" si="18"/>
        <v>0</v>
      </c>
      <c r="E78" s="660"/>
      <c r="F78" s="511">
        <f t="shared" si="15"/>
        <v>0</v>
      </c>
      <c r="G78" s="321"/>
      <c r="H78" s="322"/>
      <c r="I78" s="185">
        <f t="shared" si="21"/>
        <v>-2.9842794901924208E-13</v>
      </c>
      <c r="J78" s="73">
        <f t="shared" si="22"/>
        <v>0</v>
      </c>
      <c r="K78" s="60">
        <f t="shared" si="6"/>
        <v>0</v>
      </c>
      <c r="N78" s="130">
        <v>4.54</v>
      </c>
      <c r="O78" s="15"/>
      <c r="P78" s="511">
        <f t="shared" si="19"/>
        <v>0</v>
      </c>
      <c r="Q78" s="660"/>
      <c r="R78" s="511">
        <f t="shared" si="16"/>
        <v>0</v>
      </c>
      <c r="S78" s="321"/>
      <c r="T78" s="322"/>
      <c r="U78" s="185">
        <f t="shared" si="23"/>
        <v>649.22000000000105</v>
      </c>
      <c r="V78" s="73">
        <f t="shared" si="24"/>
        <v>143</v>
      </c>
      <c r="W78" s="60">
        <f t="shared" si="7"/>
        <v>0</v>
      </c>
      <c r="Z78" s="130">
        <v>4.54</v>
      </c>
      <c r="AA78" s="15"/>
      <c r="AB78" s="511">
        <f t="shared" si="20"/>
        <v>0</v>
      </c>
      <c r="AC78" s="660"/>
      <c r="AD78" s="511">
        <f t="shared" si="17"/>
        <v>0</v>
      </c>
      <c r="AE78" s="321"/>
      <c r="AF78" s="322"/>
      <c r="AG78" s="185">
        <f t="shared" si="25"/>
        <v>2002.04</v>
      </c>
      <c r="AH78" s="73">
        <f t="shared" si="26"/>
        <v>441</v>
      </c>
      <c r="AI78" s="60">
        <f t="shared" si="8"/>
        <v>0</v>
      </c>
    </row>
    <row r="79" spans="2:35" x14ac:dyDescent="0.25">
      <c r="B79" s="130">
        <v>4.54</v>
      </c>
      <c r="C79" s="15"/>
      <c r="D79" s="511">
        <f t="shared" si="18"/>
        <v>0</v>
      </c>
      <c r="E79" s="660"/>
      <c r="F79" s="511">
        <f t="shared" si="15"/>
        <v>0</v>
      </c>
      <c r="G79" s="321"/>
      <c r="H79" s="322"/>
      <c r="I79" s="185">
        <f t="shared" si="21"/>
        <v>-2.9842794901924208E-13</v>
      </c>
      <c r="J79" s="73">
        <f t="shared" si="22"/>
        <v>0</v>
      </c>
      <c r="K79" s="60">
        <f t="shared" si="6"/>
        <v>0</v>
      </c>
      <c r="N79" s="130">
        <v>4.54</v>
      </c>
      <c r="O79" s="15"/>
      <c r="P79" s="511">
        <f t="shared" si="19"/>
        <v>0</v>
      </c>
      <c r="Q79" s="660"/>
      <c r="R79" s="511">
        <f t="shared" si="16"/>
        <v>0</v>
      </c>
      <c r="S79" s="321"/>
      <c r="T79" s="322"/>
      <c r="U79" s="185">
        <f t="shared" si="23"/>
        <v>649.22000000000105</v>
      </c>
      <c r="V79" s="73">
        <f t="shared" si="24"/>
        <v>143</v>
      </c>
      <c r="W79" s="60">
        <f t="shared" si="7"/>
        <v>0</v>
      </c>
      <c r="Z79" s="130">
        <v>4.54</v>
      </c>
      <c r="AA79" s="15"/>
      <c r="AB79" s="511">
        <f t="shared" si="20"/>
        <v>0</v>
      </c>
      <c r="AC79" s="660"/>
      <c r="AD79" s="511">
        <f t="shared" si="17"/>
        <v>0</v>
      </c>
      <c r="AE79" s="321"/>
      <c r="AF79" s="322"/>
      <c r="AG79" s="185">
        <f t="shared" si="25"/>
        <v>2002.04</v>
      </c>
      <c r="AH79" s="73">
        <f t="shared" si="26"/>
        <v>441</v>
      </c>
      <c r="AI79" s="60">
        <f t="shared" si="8"/>
        <v>0</v>
      </c>
    </row>
    <row r="80" spans="2:35" x14ac:dyDescent="0.25">
      <c r="B80" s="130">
        <v>4.54</v>
      </c>
      <c r="C80" s="15"/>
      <c r="D80" s="511">
        <f t="shared" si="18"/>
        <v>0</v>
      </c>
      <c r="E80" s="660"/>
      <c r="F80" s="511">
        <f t="shared" si="15"/>
        <v>0</v>
      </c>
      <c r="G80" s="321"/>
      <c r="H80" s="322"/>
      <c r="I80" s="185">
        <f t="shared" si="21"/>
        <v>-2.9842794901924208E-13</v>
      </c>
      <c r="J80" s="73">
        <f t="shared" si="22"/>
        <v>0</v>
      </c>
      <c r="K80" s="60">
        <f t="shared" si="6"/>
        <v>0</v>
      </c>
      <c r="N80" s="130">
        <v>4.54</v>
      </c>
      <c r="O80" s="15"/>
      <c r="P80" s="511">
        <f t="shared" si="19"/>
        <v>0</v>
      </c>
      <c r="Q80" s="660"/>
      <c r="R80" s="511">
        <f t="shared" si="16"/>
        <v>0</v>
      </c>
      <c r="S80" s="321"/>
      <c r="T80" s="322"/>
      <c r="U80" s="185">
        <f t="shared" si="23"/>
        <v>649.22000000000105</v>
      </c>
      <c r="V80" s="73">
        <f t="shared" si="24"/>
        <v>143</v>
      </c>
      <c r="W80" s="60">
        <f t="shared" si="7"/>
        <v>0</v>
      </c>
      <c r="Z80" s="130">
        <v>4.54</v>
      </c>
      <c r="AA80" s="15"/>
      <c r="AB80" s="511">
        <f t="shared" si="20"/>
        <v>0</v>
      </c>
      <c r="AC80" s="660"/>
      <c r="AD80" s="511">
        <f t="shared" si="17"/>
        <v>0</v>
      </c>
      <c r="AE80" s="321"/>
      <c r="AF80" s="322"/>
      <c r="AG80" s="185">
        <f t="shared" si="25"/>
        <v>2002.04</v>
      </c>
      <c r="AH80" s="73">
        <f t="shared" si="26"/>
        <v>441</v>
      </c>
      <c r="AI80" s="60">
        <f t="shared" si="8"/>
        <v>0</v>
      </c>
    </row>
    <row r="81" spans="2:35" x14ac:dyDescent="0.25">
      <c r="B81" s="130">
        <v>4.54</v>
      </c>
      <c r="C81" s="15"/>
      <c r="D81" s="511">
        <f t="shared" si="18"/>
        <v>0</v>
      </c>
      <c r="E81" s="660"/>
      <c r="F81" s="511">
        <f t="shared" si="15"/>
        <v>0</v>
      </c>
      <c r="G81" s="321"/>
      <c r="H81" s="322"/>
      <c r="I81" s="185">
        <f t="shared" si="21"/>
        <v>-2.9842794901924208E-13</v>
      </c>
      <c r="J81" s="73">
        <f t="shared" si="22"/>
        <v>0</v>
      </c>
      <c r="K81" s="60">
        <f t="shared" si="6"/>
        <v>0</v>
      </c>
      <c r="N81" s="130">
        <v>4.54</v>
      </c>
      <c r="O81" s="15"/>
      <c r="P81" s="511">
        <f t="shared" si="19"/>
        <v>0</v>
      </c>
      <c r="Q81" s="660"/>
      <c r="R81" s="511">
        <f t="shared" si="16"/>
        <v>0</v>
      </c>
      <c r="S81" s="321"/>
      <c r="T81" s="322"/>
      <c r="U81" s="185">
        <f t="shared" si="23"/>
        <v>649.22000000000105</v>
      </c>
      <c r="V81" s="73">
        <f t="shared" si="24"/>
        <v>143</v>
      </c>
      <c r="W81" s="60">
        <f t="shared" si="7"/>
        <v>0</v>
      </c>
      <c r="Z81" s="130">
        <v>4.54</v>
      </c>
      <c r="AA81" s="15"/>
      <c r="AB81" s="511">
        <f t="shared" si="20"/>
        <v>0</v>
      </c>
      <c r="AC81" s="660"/>
      <c r="AD81" s="511">
        <f t="shared" si="17"/>
        <v>0</v>
      </c>
      <c r="AE81" s="321"/>
      <c r="AF81" s="322"/>
      <c r="AG81" s="185">
        <f t="shared" si="25"/>
        <v>2002.04</v>
      </c>
      <c r="AH81" s="73">
        <f t="shared" si="26"/>
        <v>441</v>
      </c>
      <c r="AI81" s="60">
        <f t="shared" si="8"/>
        <v>0</v>
      </c>
    </row>
    <row r="82" spans="2:35" x14ac:dyDescent="0.25">
      <c r="B82" s="130">
        <v>4.54</v>
      </c>
      <c r="C82" s="15"/>
      <c r="D82" s="511">
        <f t="shared" si="18"/>
        <v>0</v>
      </c>
      <c r="E82" s="660"/>
      <c r="F82" s="511">
        <f t="shared" si="15"/>
        <v>0</v>
      </c>
      <c r="G82" s="321"/>
      <c r="H82" s="322"/>
      <c r="I82" s="185">
        <f t="shared" si="21"/>
        <v>-2.9842794901924208E-13</v>
      </c>
      <c r="J82" s="73">
        <f t="shared" si="22"/>
        <v>0</v>
      </c>
      <c r="K82" s="60">
        <f t="shared" si="6"/>
        <v>0</v>
      </c>
      <c r="N82" s="130">
        <v>4.54</v>
      </c>
      <c r="O82" s="15"/>
      <c r="P82" s="511">
        <f t="shared" si="19"/>
        <v>0</v>
      </c>
      <c r="Q82" s="660"/>
      <c r="R82" s="511">
        <f t="shared" si="16"/>
        <v>0</v>
      </c>
      <c r="S82" s="321"/>
      <c r="T82" s="322"/>
      <c r="U82" s="185">
        <f t="shared" si="23"/>
        <v>649.22000000000105</v>
      </c>
      <c r="V82" s="73">
        <f t="shared" si="24"/>
        <v>143</v>
      </c>
      <c r="W82" s="60">
        <f t="shared" si="7"/>
        <v>0</v>
      </c>
      <c r="Z82" s="130">
        <v>4.54</v>
      </c>
      <c r="AA82" s="15"/>
      <c r="AB82" s="511">
        <f t="shared" si="20"/>
        <v>0</v>
      </c>
      <c r="AC82" s="660"/>
      <c r="AD82" s="511">
        <f t="shared" si="17"/>
        <v>0</v>
      </c>
      <c r="AE82" s="321"/>
      <c r="AF82" s="322"/>
      <c r="AG82" s="185">
        <f t="shared" si="25"/>
        <v>2002.04</v>
      </c>
      <c r="AH82" s="73">
        <f t="shared" si="26"/>
        <v>441</v>
      </c>
      <c r="AI82" s="60">
        <f t="shared" si="8"/>
        <v>0</v>
      </c>
    </row>
    <row r="83" spans="2:35" x14ac:dyDescent="0.25">
      <c r="B83" s="130">
        <v>4.54</v>
      </c>
      <c r="C83" s="15"/>
      <c r="D83" s="69">
        <f t="shared" si="18"/>
        <v>0</v>
      </c>
      <c r="E83" s="190"/>
      <c r="F83" s="69">
        <f t="shared" si="15"/>
        <v>0</v>
      </c>
      <c r="G83" s="70"/>
      <c r="H83" s="71"/>
      <c r="I83" s="185">
        <f t="shared" si="21"/>
        <v>-2.9842794901924208E-13</v>
      </c>
      <c r="J83" s="73">
        <f t="shared" si="22"/>
        <v>0</v>
      </c>
      <c r="K83" s="60">
        <f t="shared" si="6"/>
        <v>0</v>
      </c>
      <c r="N83" s="130">
        <v>4.54</v>
      </c>
      <c r="O83" s="15"/>
      <c r="P83" s="69">
        <f t="shared" si="19"/>
        <v>0</v>
      </c>
      <c r="Q83" s="190"/>
      <c r="R83" s="69">
        <f t="shared" si="16"/>
        <v>0</v>
      </c>
      <c r="S83" s="70"/>
      <c r="T83" s="71"/>
      <c r="U83" s="185">
        <f t="shared" si="23"/>
        <v>649.22000000000105</v>
      </c>
      <c r="V83" s="73">
        <f t="shared" si="24"/>
        <v>143</v>
      </c>
      <c r="W83" s="60">
        <f t="shared" si="7"/>
        <v>0</v>
      </c>
      <c r="Z83" s="130">
        <v>4.54</v>
      </c>
      <c r="AA83" s="15"/>
      <c r="AB83" s="69">
        <f t="shared" si="20"/>
        <v>0</v>
      </c>
      <c r="AC83" s="190"/>
      <c r="AD83" s="69">
        <f t="shared" si="17"/>
        <v>0</v>
      </c>
      <c r="AE83" s="70"/>
      <c r="AF83" s="71"/>
      <c r="AG83" s="185">
        <f t="shared" si="25"/>
        <v>2002.04</v>
      </c>
      <c r="AH83" s="73">
        <f t="shared" si="26"/>
        <v>441</v>
      </c>
      <c r="AI83" s="60">
        <f t="shared" si="8"/>
        <v>0</v>
      </c>
    </row>
    <row r="84" spans="2:35" x14ac:dyDescent="0.25">
      <c r="B84" s="130">
        <v>4.54</v>
      </c>
      <c r="C84" s="15"/>
      <c r="D84" s="69">
        <f t="shared" si="18"/>
        <v>0</v>
      </c>
      <c r="E84" s="190"/>
      <c r="F84" s="69">
        <f t="shared" si="15"/>
        <v>0</v>
      </c>
      <c r="G84" s="70"/>
      <c r="H84" s="71"/>
      <c r="I84" s="185">
        <f t="shared" si="21"/>
        <v>-2.9842794901924208E-13</v>
      </c>
      <c r="J84" s="73">
        <f t="shared" si="22"/>
        <v>0</v>
      </c>
      <c r="K84" s="60"/>
      <c r="N84" s="130">
        <v>4.54</v>
      </c>
      <c r="O84" s="15"/>
      <c r="P84" s="69">
        <f t="shared" si="19"/>
        <v>0</v>
      </c>
      <c r="Q84" s="190"/>
      <c r="R84" s="69">
        <f t="shared" si="16"/>
        <v>0</v>
      </c>
      <c r="S84" s="70"/>
      <c r="T84" s="71"/>
      <c r="U84" s="185">
        <f t="shared" si="23"/>
        <v>649.22000000000105</v>
      </c>
      <c r="V84" s="73">
        <f t="shared" si="24"/>
        <v>143</v>
      </c>
      <c r="W84" s="60"/>
      <c r="Z84" s="130">
        <v>4.54</v>
      </c>
      <c r="AA84" s="15"/>
      <c r="AB84" s="69">
        <f t="shared" si="20"/>
        <v>0</v>
      </c>
      <c r="AC84" s="190"/>
      <c r="AD84" s="69">
        <f t="shared" si="17"/>
        <v>0</v>
      </c>
      <c r="AE84" s="70"/>
      <c r="AF84" s="71"/>
      <c r="AG84" s="185">
        <f t="shared" si="25"/>
        <v>2002.04</v>
      </c>
      <c r="AH84" s="73">
        <f t="shared" si="26"/>
        <v>441</v>
      </c>
      <c r="AI84" s="60"/>
    </row>
    <row r="85" spans="2:35" x14ac:dyDescent="0.25">
      <c r="B85" s="130">
        <v>4.54</v>
      </c>
      <c r="C85" s="15"/>
      <c r="D85" s="69">
        <f t="shared" si="18"/>
        <v>0</v>
      </c>
      <c r="E85" s="190"/>
      <c r="F85" s="69">
        <f t="shared" si="15"/>
        <v>0</v>
      </c>
      <c r="G85" s="70"/>
      <c r="H85" s="71"/>
      <c r="I85" s="185">
        <f t="shared" si="21"/>
        <v>-2.9842794901924208E-13</v>
      </c>
      <c r="J85" s="73">
        <f t="shared" si="22"/>
        <v>0</v>
      </c>
      <c r="K85" s="60"/>
      <c r="N85" s="130">
        <v>4.54</v>
      </c>
      <c r="O85" s="15"/>
      <c r="P85" s="69">
        <f t="shared" si="19"/>
        <v>0</v>
      </c>
      <c r="Q85" s="190"/>
      <c r="R85" s="69">
        <f t="shared" si="16"/>
        <v>0</v>
      </c>
      <c r="S85" s="70"/>
      <c r="T85" s="71"/>
      <c r="U85" s="185">
        <f t="shared" si="23"/>
        <v>649.22000000000105</v>
      </c>
      <c r="V85" s="73">
        <f t="shared" si="24"/>
        <v>143</v>
      </c>
      <c r="W85" s="60"/>
      <c r="Z85" s="130">
        <v>4.54</v>
      </c>
      <c r="AA85" s="15"/>
      <c r="AB85" s="69">
        <f t="shared" si="20"/>
        <v>0</v>
      </c>
      <c r="AC85" s="190"/>
      <c r="AD85" s="69">
        <f t="shared" si="17"/>
        <v>0</v>
      </c>
      <c r="AE85" s="70"/>
      <c r="AF85" s="71"/>
      <c r="AG85" s="185">
        <f t="shared" si="25"/>
        <v>2002.04</v>
      </c>
      <c r="AH85" s="73">
        <f t="shared" si="26"/>
        <v>441</v>
      </c>
      <c r="AI85" s="60"/>
    </row>
    <row r="86" spans="2:35" x14ac:dyDescent="0.25">
      <c r="B86" s="130">
        <v>4.54</v>
      </c>
      <c r="C86" s="15"/>
      <c r="D86" s="69">
        <f t="shared" si="18"/>
        <v>0</v>
      </c>
      <c r="E86" s="190"/>
      <c r="F86" s="69">
        <f t="shared" si="15"/>
        <v>0</v>
      </c>
      <c r="G86" s="70"/>
      <c r="H86" s="71"/>
      <c r="I86" s="185">
        <f t="shared" si="21"/>
        <v>-2.9842794901924208E-13</v>
      </c>
      <c r="J86" s="73">
        <f t="shared" si="22"/>
        <v>0</v>
      </c>
      <c r="K86" s="60"/>
      <c r="N86" s="130">
        <v>4.54</v>
      </c>
      <c r="O86" s="15"/>
      <c r="P86" s="69">
        <f t="shared" si="19"/>
        <v>0</v>
      </c>
      <c r="Q86" s="190"/>
      <c r="R86" s="69">
        <f t="shared" si="16"/>
        <v>0</v>
      </c>
      <c r="S86" s="70"/>
      <c r="T86" s="71"/>
      <c r="U86" s="185">
        <f t="shared" si="23"/>
        <v>649.22000000000105</v>
      </c>
      <c r="V86" s="73">
        <f t="shared" si="24"/>
        <v>143</v>
      </c>
      <c r="W86" s="60"/>
      <c r="Z86" s="130">
        <v>4.54</v>
      </c>
      <c r="AA86" s="15"/>
      <c r="AB86" s="69">
        <f t="shared" si="20"/>
        <v>0</v>
      </c>
      <c r="AC86" s="190"/>
      <c r="AD86" s="69">
        <f t="shared" si="17"/>
        <v>0</v>
      </c>
      <c r="AE86" s="70"/>
      <c r="AF86" s="71"/>
      <c r="AG86" s="185">
        <f t="shared" si="25"/>
        <v>2002.04</v>
      </c>
      <c r="AH86" s="73">
        <f t="shared" si="26"/>
        <v>441</v>
      </c>
      <c r="AI86" s="60"/>
    </row>
    <row r="87" spans="2:35" x14ac:dyDescent="0.25">
      <c r="B87" s="130">
        <v>4.54</v>
      </c>
      <c r="C87" s="15"/>
      <c r="D87" s="69">
        <f t="shared" si="18"/>
        <v>0</v>
      </c>
      <c r="E87" s="190"/>
      <c r="F87" s="69">
        <f t="shared" si="15"/>
        <v>0</v>
      </c>
      <c r="G87" s="70"/>
      <c r="H87" s="71"/>
      <c r="I87" s="185">
        <f t="shared" si="21"/>
        <v>-2.9842794901924208E-13</v>
      </c>
      <c r="J87" s="73">
        <f t="shared" si="22"/>
        <v>0</v>
      </c>
      <c r="K87" s="60"/>
      <c r="N87" s="130">
        <v>4.54</v>
      </c>
      <c r="O87" s="15"/>
      <c r="P87" s="69">
        <f t="shared" si="19"/>
        <v>0</v>
      </c>
      <c r="Q87" s="190"/>
      <c r="R87" s="69">
        <f t="shared" si="16"/>
        <v>0</v>
      </c>
      <c r="S87" s="70"/>
      <c r="T87" s="71"/>
      <c r="U87" s="185">
        <f t="shared" si="23"/>
        <v>649.22000000000105</v>
      </c>
      <c r="V87" s="73">
        <f t="shared" si="24"/>
        <v>143</v>
      </c>
      <c r="W87" s="60"/>
      <c r="Z87" s="130">
        <v>4.54</v>
      </c>
      <c r="AA87" s="15"/>
      <c r="AB87" s="69">
        <f t="shared" si="20"/>
        <v>0</v>
      </c>
      <c r="AC87" s="190"/>
      <c r="AD87" s="69">
        <f t="shared" si="17"/>
        <v>0</v>
      </c>
      <c r="AE87" s="70"/>
      <c r="AF87" s="71"/>
      <c r="AG87" s="185">
        <f t="shared" si="25"/>
        <v>2002.04</v>
      </c>
      <c r="AH87" s="73">
        <f t="shared" si="26"/>
        <v>441</v>
      </c>
      <c r="AI87" s="60"/>
    </row>
    <row r="88" spans="2:35" x14ac:dyDescent="0.25">
      <c r="B88" s="130">
        <v>4.54</v>
      </c>
      <c r="C88" s="15"/>
      <c r="D88" s="69">
        <f t="shared" si="18"/>
        <v>0</v>
      </c>
      <c r="E88" s="190"/>
      <c r="F88" s="69">
        <f t="shared" si="15"/>
        <v>0</v>
      </c>
      <c r="G88" s="70"/>
      <c r="H88" s="71"/>
      <c r="I88" s="185">
        <f t="shared" si="21"/>
        <v>-2.9842794901924208E-13</v>
      </c>
      <c r="J88" s="73">
        <f t="shared" si="22"/>
        <v>0</v>
      </c>
      <c r="K88" s="60"/>
      <c r="N88" s="130">
        <v>4.54</v>
      </c>
      <c r="O88" s="15"/>
      <c r="P88" s="69">
        <f t="shared" si="19"/>
        <v>0</v>
      </c>
      <c r="Q88" s="190"/>
      <c r="R88" s="69">
        <f t="shared" si="16"/>
        <v>0</v>
      </c>
      <c r="S88" s="70"/>
      <c r="T88" s="71"/>
      <c r="U88" s="185">
        <f t="shared" si="23"/>
        <v>649.22000000000105</v>
      </c>
      <c r="V88" s="73">
        <f t="shared" si="24"/>
        <v>143</v>
      </c>
      <c r="W88" s="60"/>
      <c r="Z88" s="130">
        <v>4.54</v>
      </c>
      <c r="AA88" s="15"/>
      <c r="AB88" s="69">
        <f t="shared" si="20"/>
        <v>0</v>
      </c>
      <c r="AC88" s="190"/>
      <c r="AD88" s="69">
        <f t="shared" si="17"/>
        <v>0</v>
      </c>
      <c r="AE88" s="70"/>
      <c r="AF88" s="71"/>
      <c r="AG88" s="185">
        <f t="shared" si="25"/>
        <v>2002.04</v>
      </c>
      <c r="AH88" s="73">
        <f t="shared" si="26"/>
        <v>441</v>
      </c>
      <c r="AI88" s="60"/>
    </row>
    <row r="89" spans="2:35" x14ac:dyDescent="0.25">
      <c r="B89" s="130">
        <v>4.54</v>
      </c>
      <c r="C89" s="15"/>
      <c r="D89" s="69">
        <f t="shared" si="18"/>
        <v>0</v>
      </c>
      <c r="E89" s="190"/>
      <c r="F89" s="69">
        <f t="shared" si="15"/>
        <v>0</v>
      </c>
      <c r="G89" s="70"/>
      <c r="H89" s="71"/>
      <c r="I89" s="185">
        <f t="shared" si="21"/>
        <v>-2.9842794901924208E-13</v>
      </c>
      <c r="J89" s="73">
        <f t="shared" si="22"/>
        <v>0</v>
      </c>
      <c r="K89" s="60"/>
      <c r="N89" s="130">
        <v>4.54</v>
      </c>
      <c r="O89" s="15"/>
      <c r="P89" s="69">
        <f t="shared" si="19"/>
        <v>0</v>
      </c>
      <c r="Q89" s="190"/>
      <c r="R89" s="69">
        <f t="shared" si="16"/>
        <v>0</v>
      </c>
      <c r="S89" s="70"/>
      <c r="T89" s="71"/>
      <c r="U89" s="185">
        <f t="shared" si="23"/>
        <v>649.22000000000105</v>
      </c>
      <c r="V89" s="73">
        <f t="shared" si="24"/>
        <v>143</v>
      </c>
      <c r="W89" s="60"/>
      <c r="Z89" s="130">
        <v>4.54</v>
      </c>
      <c r="AA89" s="15"/>
      <c r="AB89" s="69">
        <f t="shared" si="20"/>
        <v>0</v>
      </c>
      <c r="AC89" s="190"/>
      <c r="AD89" s="69">
        <f t="shared" si="17"/>
        <v>0</v>
      </c>
      <c r="AE89" s="70"/>
      <c r="AF89" s="71"/>
      <c r="AG89" s="185">
        <f t="shared" si="25"/>
        <v>2002.04</v>
      </c>
      <c r="AH89" s="73">
        <f t="shared" si="26"/>
        <v>441</v>
      </c>
      <c r="AI89" s="60"/>
    </row>
    <row r="90" spans="2:35" x14ac:dyDescent="0.25">
      <c r="B90" s="130">
        <v>4.54</v>
      </c>
      <c r="C90" s="15"/>
      <c r="D90" s="69">
        <f t="shared" si="18"/>
        <v>0</v>
      </c>
      <c r="E90" s="190"/>
      <c r="F90" s="69">
        <f t="shared" si="15"/>
        <v>0</v>
      </c>
      <c r="G90" s="70"/>
      <c r="H90" s="71"/>
      <c r="I90" s="185">
        <f t="shared" si="21"/>
        <v>-2.9842794901924208E-13</v>
      </c>
      <c r="J90" s="73">
        <f t="shared" si="22"/>
        <v>0</v>
      </c>
      <c r="K90" s="60"/>
      <c r="N90" s="130">
        <v>4.54</v>
      </c>
      <c r="O90" s="15"/>
      <c r="P90" s="69">
        <f t="shared" si="19"/>
        <v>0</v>
      </c>
      <c r="Q90" s="190"/>
      <c r="R90" s="69">
        <f t="shared" si="16"/>
        <v>0</v>
      </c>
      <c r="S90" s="70"/>
      <c r="T90" s="71"/>
      <c r="U90" s="185">
        <f t="shared" si="23"/>
        <v>649.22000000000105</v>
      </c>
      <c r="V90" s="73">
        <f t="shared" si="24"/>
        <v>143</v>
      </c>
      <c r="W90" s="60"/>
      <c r="Z90" s="130">
        <v>4.54</v>
      </c>
      <c r="AA90" s="15"/>
      <c r="AB90" s="69">
        <f t="shared" si="20"/>
        <v>0</v>
      </c>
      <c r="AC90" s="190"/>
      <c r="AD90" s="69">
        <f t="shared" si="17"/>
        <v>0</v>
      </c>
      <c r="AE90" s="70"/>
      <c r="AF90" s="71"/>
      <c r="AG90" s="185">
        <f t="shared" si="25"/>
        <v>2002.04</v>
      </c>
      <c r="AH90" s="73">
        <f t="shared" si="26"/>
        <v>441</v>
      </c>
      <c r="AI90" s="60"/>
    </row>
    <row r="91" spans="2:35" x14ac:dyDescent="0.25">
      <c r="B91" s="130">
        <v>4.54</v>
      </c>
      <c r="C91" s="15"/>
      <c r="D91" s="69">
        <f t="shared" si="18"/>
        <v>0</v>
      </c>
      <c r="E91" s="190"/>
      <c r="F91" s="69">
        <f t="shared" si="15"/>
        <v>0</v>
      </c>
      <c r="G91" s="70"/>
      <c r="H91" s="71"/>
      <c r="I91" s="185">
        <f t="shared" si="21"/>
        <v>-2.9842794901924208E-13</v>
      </c>
      <c r="J91" s="73">
        <f t="shared" si="22"/>
        <v>0</v>
      </c>
      <c r="K91" s="60"/>
      <c r="N91" s="130">
        <v>4.54</v>
      </c>
      <c r="O91" s="15"/>
      <c r="P91" s="69">
        <f t="shared" si="19"/>
        <v>0</v>
      </c>
      <c r="Q91" s="190"/>
      <c r="R91" s="69">
        <f t="shared" si="16"/>
        <v>0</v>
      </c>
      <c r="S91" s="70"/>
      <c r="T91" s="71"/>
      <c r="U91" s="185">
        <f t="shared" si="23"/>
        <v>649.22000000000105</v>
      </c>
      <c r="V91" s="73">
        <f t="shared" si="24"/>
        <v>143</v>
      </c>
      <c r="W91" s="60"/>
      <c r="Z91" s="130">
        <v>4.54</v>
      </c>
      <c r="AA91" s="15"/>
      <c r="AB91" s="69">
        <f t="shared" si="20"/>
        <v>0</v>
      </c>
      <c r="AC91" s="190"/>
      <c r="AD91" s="69">
        <f t="shared" si="17"/>
        <v>0</v>
      </c>
      <c r="AE91" s="70"/>
      <c r="AF91" s="71"/>
      <c r="AG91" s="185">
        <f t="shared" si="25"/>
        <v>2002.04</v>
      </c>
      <c r="AH91" s="73">
        <f t="shared" si="26"/>
        <v>441</v>
      </c>
      <c r="AI91" s="60"/>
    </row>
    <row r="92" spans="2:35" x14ac:dyDescent="0.25">
      <c r="B92" s="130">
        <v>4.54</v>
      </c>
      <c r="C92" s="15"/>
      <c r="D92" s="69">
        <f t="shared" si="18"/>
        <v>0</v>
      </c>
      <c r="E92" s="190"/>
      <c r="F92" s="69">
        <f t="shared" si="15"/>
        <v>0</v>
      </c>
      <c r="G92" s="70"/>
      <c r="H92" s="71"/>
      <c r="I92" s="185">
        <f t="shared" si="21"/>
        <v>-2.9842794901924208E-13</v>
      </c>
      <c r="J92" s="73">
        <f t="shared" si="22"/>
        <v>0</v>
      </c>
      <c r="K92" s="60"/>
      <c r="N92" s="130">
        <v>4.54</v>
      </c>
      <c r="O92" s="15"/>
      <c r="P92" s="69">
        <f t="shared" si="19"/>
        <v>0</v>
      </c>
      <c r="Q92" s="190"/>
      <c r="R92" s="69">
        <f t="shared" si="16"/>
        <v>0</v>
      </c>
      <c r="S92" s="70"/>
      <c r="T92" s="71"/>
      <c r="U92" s="185">
        <f t="shared" si="23"/>
        <v>649.22000000000105</v>
      </c>
      <c r="V92" s="73">
        <f t="shared" si="24"/>
        <v>143</v>
      </c>
      <c r="W92" s="60"/>
      <c r="Z92" s="130">
        <v>4.54</v>
      </c>
      <c r="AA92" s="15"/>
      <c r="AB92" s="69">
        <f t="shared" si="20"/>
        <v>0</v>
      </c>
      <c r="AC92" s="190"/>
      <c r="AD92" s="69">
        <f t="shared" si="17"/>
        <v>0</v>
      </c>
      <c r="AE92" s="70"/>
      <c r="AF92" s="71"/>
      <c r="AG92" s="185">
        <f t="shared" si="25"/>
        <v>2002.04</v>
      </c>
      <c r="AH92" s="73">
        <f t="shared" si="26"/>
        <v>441</v>
      </c>
      <c r="AI92" s="60"/>
    </row>
    <row r="93" spans="2:35" x14ac:dyDescent="0.25">
      <c r="B93" s="130">
        <v>4.54</v>
      </c>
      <c r="C93" s="15"/>
      <c r="D93" s="69">
        <f t="shared" si="18"/>
        <v>0</v>
      </c>
      <c r="E93" s="190"/>
      <c r="F93" s="69">
        <f t="shared" si="15"/>
        <v>0</v>
      </c>
      <c r="G93" s="70"/>
      <c r="H93" s="71"/>
      <c r="I93" s="185">
        <f t="shared" si="21"/>
        <v>-2.9842794901924208E-13</v>
      </c>
      <c r="J93" s="73">
        <f t="shared" si="22"/>
        <v>0</v>
      </c>
      <c r="K93" s="60"/>
      <c r="N93" s="130">
        <v>4.54</v>
      </c>
      <c r="O93" s="15"/>
      <c r="P93" s="69">
        <f t="shared" si="19"/>
        <v>0</v>
      </c>
      <c r="Q93" s="190"/>
      <c r="R93" s="69">
        <f t="shared" si="16"/>
        <v>0</v>
      </c>
      <c r="S93" s="70"/>
      <c r="T93" s="71"/>
      <c r="U93" s="185">
        <f t="shared" si="23"/>
        <v>649.22000000000105</v>
      </c>
      <c r="V93" s="73">
        <f t="shared" si="24"/>
        <v>143</v>
      </c>
      <c r="W93" s="60"/>
      <c r="Z93" s="130">
        <v>4.54</v>
      </c>
      <c r="AA93" s="15"/>
      <c r="AB93" s="69">
        <f t="shared" si="20"/>
        <v>0</v>
      </c>
      <c r="AC93" s="190"/>
      <c r="AD93" s="69">
        <f t="shared" si="17"/>
        <v>0</v>
      </c>
      <c r="AE93" s="70"/>
      <c r="AF93" s="71"/>
      <c r="AG93" s="185">
        <f t="shared" si="25"/>
        <v>2002.04</v>
      </c>
      <c r="AH93" s="73">
        <f t="shared" si="26"/>
        <v>441</v>
      </c>
      <c r="AI93" s="60"/>
    </row>
    <row r="94" spans="2:35" x14ac:dyDescent="0.25">
      <c r="B94" s="130">
        <v>4.54</v>
      </c>
      <c r="C94" s="15"/>
      <c r="D94" s="69">
        <f t="shared" si="18"/>
        <v>0</v>
      </c>
      <c r="E94" s="190"/>
      <c r="F94" s="69">
        <f t="shared" si="15"/>
        <v>0</v>
      </c>
      <c r="G94" s="70"/>
      <c r="H94" s="71"/>
      <c r="I94" s="185">
        <f t="shared" si="21"/>
        <v>-2.9842794901924208E-13</v>
      </c>
      <c r="J94" s="73">
        <f t="shared" si="22"/>
        <v>0</v>
      </c>
      <c r="K94" s="60"/>
      <c r="N94" s="130">
        <v>4.54</v>
      </c>
      <c r="O94" s="15"/>
      <c r="P94" s="69">
        <f t="shared" si="19"/>
        <v>0</v>
      </c>
      <c r="Q94" s="190"/>
      <c r="R94" s="69">
        <f t="shared" si="16"/>
        <v>0</v>
      </c>
      <c r="S94" s="70"/>
      <c r="T94" s="71"/>
      <c r="U94" s="185">
        <f t="shared" si="23"/>
        <v>649.22000000000105</v>
      </c>
      <c r="V94" s="73">
        <f t="shared" si="24"/>
        <v>143</v>
      </c>
      <c r="W94" s="60"/>
      <c r="Z94" s="130">
        <v>4.54</v>
      </c>
      <c r="AA94" s="15"/>
      <c r="AB94" s="69">
        <f t="shared" si="20"/>
        <v>0</v>
      </c>
      <c r="AC94" s="190"/>
      <c r="AD94" s="69">
        <f t="shared" si="17"/>
        <v>0</v>
      </c>
      <c r="AE94" s="70"/>
      <c r="AF94" s="71"/>
      <c r="AG94" s="185">
        <f t="shared" si="25"/>
        <v>2002.04</v>
      </c>
      <c r="AH94" s="73">
        <f t="shared" si="26"/>
        <v>441</v>
      </c>
      <c r="AI94" s="60"/>
    </row>
    <row r="95" spans="2:35" x14ac:dyDescent="0.25">
      <c r="B95" s="130">
        <v>4.54</v>
      </c>
      <c r="C95" s="15"/>
      <c r="D95" s="69">
        <f t="shared" si="18"/>
        <v>0</v>
      </c>
      <c r="E95" s="190"/>
      <c r="F95" s="69">
        <f t="shared" si="15"/>
        <v>0</v>
      </c>
      <c r="G95" s="70"/>
      <c r="H95" s="71"/>
      <c r="I95" s="185">
        <f t="shared" si="21"/>
        <v>-2.9842794901924208E-13</v>
      </c>
      <c r="J95" s="73">
        <f t="shared" si="22"/>
        <v>0</v>
      </c>
      <c r="K95" s="60"/>
      <c r="N95" s="130">
        <v>4.54</v>
      </c>
      <c r="O95" s="15"/>
      <c r="P95" s="69">
        <f t="shared" si="19"/>
        <v>0</v>
      </c>
      <c r="Q95" s="190"/>
      <c r="R95" s="69">
        <f t="shared" si="16"/>
        <v>0</v>
      </c>
      <c r="S95" s="70"/>
      <c r="T95" s="71"/>
      <c r="U95" s="185">
        <f t="shared" si="23"/>
        <v>649.22000000000105</v>
      </c>
      <c r="V95" s="73">
        <f t="shared" si="24"/>
        <v>143</v>
      </c>
      <c r="W95" s="60"/>
      <c r="Z95" s="130">
        <v>4.54</v>
      </c>
      <c r="AA95" s="15"/>
      <c r="AB95" s="69">
        <f t="shared" si="20"/>
        <v>0</v>
      </c>
      <c r="AC95" s="190"/>
      <c r="AD95" s="69">
        <f t="shared" si="17"/>
        <v>0</v>
      </c>
      <c r="AE95" s="70"/>
      <c r="AF95" s="71"/>
      <c r="AG95" s="185">
        <f t="shared" si="25"/>
        <v>2002.04</v>
      </c>
      <c r="AH95" s="73">
        <f t="shared" si="26"/>
        <v>441</v>
      </c>
      <c r="AI95" s="60"/>
    </row>
    <row r="96" spans="2:35" x14ac:dyDescent="0.25">
      <c r="B96" s="130">
        <v>4.54</v>
      </c>
      <c r="C96" s="15"/>
      <c r="D96" s="69">
        <f t="shared" si="18"/>
        <v>0</v>
      </c>
      <c r="E96" s="190"/>
      <c r="F96" s="69">
        <f t="shared" si="15"/>
        <v>0</v>
      </c>
      <c r="G96" s="70"/>
      <c r="H96" s="71"/>
      <c r="I96" s="185">
        <f t="shared" si="21"/>
        <v>-2.9842794901924208E-13</v>
      </c>
      <c r="J96" s="73">
        <f t="shared" si="22"/>
        <v>0</v>
      </c>
      <c r="K96" s="60"/>
      <c r="N96" s="130">
        <v>4.54</v>
      </c>
      <c r="O96" s="15"/>
      <c r="P96" s="69">
        <f t="shared" si="19"/>
        <v>0</v>
      </c>
      <c r="Q96" s="190"/>
      <c r="R96" s="69">
        <f t="shared" si="16"/>
        <v>0</v>
      </c>
      <c r="S96" s="70"/>
      <c r="T96" s="71"/>
      <c r="U96" s="185">
        <f t="shared" si="23"/>
        <v>649.22000000000105</v>
      </c>
      <c r="V96" s="73">
        <f t="shared" si="24"/>
        <v>143</v>
      </c>
      <c r="W96" s="60"/>
      <c r="Z96" s="130">
        <v>4.54</v>
      </c>
      <c r="AA96" s="15"/>
      <c r="AB96" s="69">
        <f t="shared" si="20"/>
        <v>0</v>
      </c>
      <c r="AC96" s="190"/>
      <c r="AD96" s="69">
        <f t="shared" si="17"/>
        <v>0</v>
      </c>
      <c r="AE96" s="70"/>
      <c r="AF96" s="71"/>
      <c r="AG96" s="185">
        <f t="shared" si="25"/>
        <v>2002.04</v>
      </c>
      <c r="AH96" s="73">
        <f t="shared" si="26"/>
        <v>441</v>
      </c>
      <c r="AI96" s="60"/>
    </row>
    <row r="97" spans="2:35" x14ac:dyDescent="0.25">
      <c r="B97" s="130">
        <v>4.54</v>
      </c>
      <c r="C97" s="15"/>
      <c r="D97" s="69">
        <f t="shared" si="18"/>
        <v>0</v>
      </c>
      <c r="E97" s="190"/>
      <c r="F97" s="69">
        <f t="shared" si="15"/>
        <v>0</v>
      </c>
      <c r="G97" s="70"/>
      <c r="H97" s="71"/>
      <c r="I97" s="185">
        <f t="shared" si="21"/>
        <v>-2.9842794901924208E-13</v>
      </c>
      <c r="J97" s="73">
        <f t="shared" si="22"/>
        <v>0</v>
      </c>
      <c r="K97" s="60"/>
      <c r="N97" s="130">
        <v>4.54</v>
      </c>
      <c r="O97" s="15"/>
      <c r="P97" s="69">
        <f t="shared" si="19"/>
        <v>0</v>
      </c>
      <c r="Q97" s="190"/>
      <c r="R97" s="69">
        <f t="shared" si="16"/>
        <v>0</v>
      </c>
      <c r="S97" s="70"/>
      <c r="T97" s="71"/>
      <c r="U97" s="185">
        <f t="shared" si="23"/>
        <v>649.22000000000105</v>
      </c>
      <c r="V97" s="73">
        <f t="shared" si="24"/>
        <v>143</v>
      </c>
      <c r="W97" s="60"/>
      <c r="Z97" s="130">
        <v>4.54</v>
      </c>
      <c r="AA97" s="15"/>
      <c r="AB97" s="69">
        <f t="shared" si="20"/>
        <v>0</v>
      </c>
      <c r="AC97" s="190"/>
      <c r="AD97" s="69">
        <f t="shared" si="17"/>
        <v>0</v>
      </c>
      <c r="AE97" s="70"/>
      <c r="AF97" s="71"/>
      <c r="AG97" s="185">
        <f t="shared" si="25"/>
        <v>2002.04</v>
      </c>
      <c r="AH97" s="73">
        <f t="shared" si="26"/>
        <v>441</v>
      </c>
      <c r="AI97" s="60"/>
    </row>
    <row r="98" spans="2:35" x14ac:dyDescent="0.25">
      <c r="B98" s="130">
        <v>4.54</v>
      </c>
      <c r="C98" s="15"/>
      <c r="D98" s="69">
        <f t="shared" si="18"/>
        <v>0</v>
      </c>
      <c r="E98" s="190"/>
      <c r="F98" s="69">
        <f t="shared" si="15"/>
        <v>0</v>
      </c>
      <c r="G98" s="70"/>
      <c r="H98" s="71"/>
      <c r="I98" s="185">
        <f t="shared" si="21"/>
        <v>-2.9842794901924208E-13</v>
      </c>
      <c r="J98" s="73">
        <f t="shared" si="22"/>
        <v>0</v>
      </c>
      <c r="K98" s="60"/>
      <c r="N98" s="130">
        <v>4.54</v>
      </c>
      <c r="O98" s="15"/>
      <c r="P98" s="69">
        <f t="shared" si="19"/>
        <v>0</v>
      </c>
      <c r="Q98" s="190"/>
      <c r="R98" s="69">
        <f t="shared" si="16"/>
        <v>0</v>
      </c>
      <c r="S98" s="70"/>
      <c r="T98" s="71"/>
      <c r="U98" s="185">
        <f t="shared" si="23"/>
        <v>649.22000000000105</v>
      </c>
      <c r="V98" s="73">
        <f t="shared" si="24"/>
        <v>143</v>
      </c>
      <c r="W98" s="60"/>
      <c r="Z98" s="130">
        <v>4.54</v>
      </c>
      <c r="AA98" s="15"/>
      <c r="AB98" s="69">
        <f t="shared" si="20"/>
        <v>0</v>
      </c>
      <c r="AC98" s="190"/>
      <c r="AD98" s="69">
        <f t="shared" si="17"/>
        <v>0</v>
      </c>
      <c r="AE98" s="70"/>
      <c r="AF98" s="71"/>
      <c r="AG98" s="185">
        <f t="shared" si="25"/>
        <v>2002.04</v>
      </c>
      <c r="AH98" s="73">
        <f t="shared" si="26"/>
        <v>441</v>
      </c>
      <c r="AI98" s="60"/>
    </row>
    <row r="99" spans="2:35" x14ac:dyDescent="0.25">
      <c r="B99" s="130">
        <v>4.54</v>
      </c>
      <c r="C99" s="15"/>
      <c r="D99" s="69">
        <f t="shared" si="18"/>
        <v>0</v>
      </c>
      <c r="E99" s="190"/>
      <c r="F99" s="69">
        <f t="shared" si="15"/>
        <v>0</v>
      </c>
      <c r="G99" s="70"/>
      <c r="H99" s="71"/>
      <c r="I99" s="185">
        <f t="shared" si="21"/>
        <v>-2.9842794901924208E-13</v>
      </c>
      <c r="J99" s="73">
        <f t="shared" si="22"/>
        <v>0</v>
      </c>
      <c r="K99" s="60"/>
      <c r="N99" s="130">
        <v>4.54</v>
      </c>
      <c r="O99" s="15"/>
      <c r="P99" s="69">
        <f t="shared" si="19"/>
        <v>0</v>
      </c>
      <c r="Q99" s="190"/>
      <c r="R99" s="69">
        <f t="shared" si="16"/>
        <v>0</v>
      </c>
      <c r="S99" s="70"/>
      <c r="T99" s="71"/>
      <c r="U99" s="185">
        <f t="shared" si="23"/>
        <v>649.22000000000105</v>
      </c>
      <c r="V99" s="73">
        <f t="shared" si="24"/>
        <v>143</v>
      </c>
      <c r="W99" s="60"/>
      <c r="Z99" s="130">
        <v>4.54</v>
      </c>
      <c r="AA99" s="15"/>
      <c r="AB99" s="69">
        <f t="shared" si="20"/>
        <v>0</v>
      </c>
      <c r="AC99" s="190"/>
      <c r="AD99" s="69">
        <f t="shared" si="17"/>
        <v>0</v>
      </c>
      <c r="AE99" s="70"/>
      <c r="AF99" s="71"/>
      <c r="AG99" s="185">
        <f t="shared" si="25"/>
        <v>2002.04</v>
      </c>
      <c r="AH99" s="73">
        <f t="shared" si="26"/>
        <v>441</v>
      </c>
      <c r="AI99" s="60"/>
    </row>
    <row r="100" spans="2:35" x14ac:dyDescent="0.25">
      <c r="B100" s="130">
        <v>4.54</v>
      </c>
      <c r="C100" s="15"/>
      <c r="D100" s="69">
        <f t="shared" si="18"/>
        <v>0</v>
      </c>
      <c r="E100" s="190"/>
      <c r="F100" s="69">
        <f t="shared" si="15"/>
        <v>0</v>
      </c>
      <c r="G100" s="70"/>
      <c r="H100" s="71"/>
      <c r="I100" s="185">
        <f t="shared" si="21"/>
        <v>-2.9842794901924208E-13</v>
      </c>
      <c r="J100" s="73">
        <f t="shared" si="22"/>
        <v>0</v>
      </c>
      <c r="K100" s="60"/>
      <c r="N100" s="130">
        <v>4.54</v>
      </c>
      <c r="O100" s="15"/>
      <c r="P100" s="69">
        <f t="shared" si="19"/>
        <v>0</v>
      </c>
      <c r="Q100" s="190"/>
      <c r="R100" s="69">
        <f t="shared" si="16"/>
        <v>0</v>
      </c>
      <c r="S100" s="70"/>
      <c r="T100" s="71"/>
      <c r="U100" s="185">
        <f t="shared" si="23"/>
        <v>649.22000000000105</v>
      </c>
      <c r="V100" s="73">
        <f t="shared" si="24"/>
        <v>143</v>
      </c>
      <c r="W100" s="60"/>
      <c r="Z100" s="130">
        <v>4.54</v>
      </c>
      <c r="AA100" s="15"/>
      <c r="AB100" s="69">
        <f t="shared" si="20"/>
        <v>0</v>
      </c>
      <c r="AC100" s="190"/>
      <c r="AD100" s="69">
        <f t="shared" si="17"/>
        <v>0</v>
      </c>
      <c r="AE100" s="70"/>
      <c r="AF100" s="71"/>
      <c r="AG100" s="185">
        <f t="shared" si="25"/>
        <v>2002.04</v>
      </c>
      <c r="AH100" s="73">
        <f t="shared" si="26"/>
        <v>441</v>
      </c>
      <c r="AI100" s="60"/>
    </row>
    <row r="101" spans="2:35" x14ac:dyDescent="0.25">
      <c r="B101" s="130">
        <v>4.54</v>
      </c>
      <c r="C101" s="15"/>
      <c r="D101" s="69">
        <f t="shared" si="18"/>
        <v>0</v>
      </c>
      <c r="E101" s="190"/>
      <c r="F101" s="69">
        <f t="shared" si="15"/>
        <v>0</v>
      </c>
      <c r="G101" s="70"/>
      <c r="H101" s="71"/>
      <c r="I101" s="185">
        <f t="shared" si="21"/>
        <v>-2.9842794901924208E-13</v>
      </c>
      <c r="J101" s="73">
        <f t="shared" si="22"/>
        <v>0</v>
      </c>
      <c r="K101" s="60"/>
      <c r="N101" s="130">
        <v>4.54</v>
      </c>
      <c r="O101" s="15"/>
      <c r="P101" s="69">
        <f t="shared" si="19"/>
        <v>0</v>
      </c>
      <c r="Q101" s="190"/>
      <c r="R101" s="69">
        <f t="shared" si="16"/>
        <v>0</v>
      </c>
      <c r="S101" s="70"/>
      <c r="T101" s="71"/>
      <c r="U101" s="185">
        <f t="shared" si="23"/>
        <v>649.22000000000105</v>
      </c>
      <c r="V101" s="73">
        <f t="shared" si="24"/>
        <v>143</v>
      </c>
      <c r="W101" s="60"/>
      <c r="Z101" s="130">
        <v>4.54</v>
      </c>
      <c r="AA101" s="15"/>
      <c r="AB101" s="69">
        <f t="shared" si="20"/>
        <v>0</v>
      </c>
      <c r="AC101" s="190"/>
      <c r="AD101" s="69">
        <f t="shared" si="17"/>
        <v>0</v>
      </c>
      <c r="AE101" s="70"/>
      <c r="AF101" s="71"/>
      <c r="AG101" s="185">
        <f t="shared" si="25"/>
        <v>2002.04</v>
      </c>
      <c r="AH101" s="73">
        <f t="shared" si="26"/>
        <v>441</v>
      </c>
      <c r="AI101" s="60"/>
    </row>
    <row r="102" spans="2:35" x14ac:dyDescent="0.25">
      <c r="B102" s="130">
        <v>4.54</v>
      </c>
      <c r="C102" s="15"/>
      <c r="D102" s="69">
        <f t="shared" si="18"/>
        <v>0</v>
      </c>
      <c r="E102" s="190"/>
      <c r="F102" s="69">
        <f t="shared" si="15"/>
        <v>0</v>
      </c>
      <c r="G102" s="70"/>
      <c r="H102" s="71"/>
      <c r="I102" s="185">
        <f t="shared" si="21"/>
        <v>-2.9842794901924208E-13</v>
      </c>
      <c r="J102" s="73">
        <f t="shared" si="22"/>
        <v>0</v>
      </c>
      <c r="K102" s="60"/>
      <c r="N102" s="130">
        <v>4.54</v>
      </c>
      <c r="O102" s="15"/>
      <c r="P102" s="69">
        <f t="shared" si="19"/>
        <v>0</v>
      </c>
      <c r="Q102" s="190"/>
      <c r="R102" s="69">
        <f t="shared" si="16"/>
        <v>0</v>
      </c>
      <c r="S102" s="70"/>
      <c r="T102" s="71"/>
      <c r="U102" s="185">
        <f t="shared" si="23"/>
        <v>649.22000000000105</v>
      </c>
      <c r="V102" s="73">
        <f t="shared" si="24"/>
        <v>143</v>
      </c>
      <c r="W102" s="60"/>
      <c r="Z102" s="130">
        <v>4.54</v>
      </c>
      <c r="AA102" s="15"/>
      <c r="AB102" s="69">
        <f t="shared" si="20"/>
        <v>0</v>
      </c>
      <c r="AC102" s="190"/>
      <c r="AD102" s="69">
        <f t="shared" si="17"/>
        <v>0</v>
      </c>
      <c r="AE102" s="70"/>
      <c r="AF102" s="71"/>
      <c r="AG102" s="185">
        <f t="shared" si="25"/>
        <v>2002.04</v>
      </c>
      <c r="AH102" s="73">
        <f t="shared" si="26"/>
        <v>441</v>
      </c>
      <c r="AI102" s="60"/>
    </row>
    <row r="103" spans="2:35" x14ac:dyDescent="0.25">
      <c r="B103" s="130">
        <v>4.54</v>
      </c>
      <c r="C103" s="15"/>
      <c r="D103" s="69">
        <f t="shared" si="18"/>
        <v>0</v>
      </c>
      <c r="E103" s="190"/>
      <c r="F103" s="69">
        <f t="shared" si="15"/>
        <v>0</v>
      </c>
      <c r="G103" s="70"/>
      <c r="H103" s="71"/>
      <c r="I103" s="185">
        <f t="shared" si="21"/>
        <v>-2.9842794901924208E-13</v>
      </c>
      <c r="J103" s="73">
        <f t="shared" si="22"/>
        <v>0</v>
      </c>
      <c r="K103" s="60"/>
      <c r="N103" s="130">
        <v>4.54</v>
      </c>
      <c r="O103" s="15"/>
      <c r="P103" s="69">
        <f t="shared" si="19"/>
        <v>0</v>
      </c>
      <c r="Q103" s="190"/>
      <c r="R103" s="69">
        <f t="shared" si="16"/>
        <v>0</v>
      </c>
      <c r="S103" s="70"/>
      <c r="T103" s="71"/>
      <c r="U103" s="185">
        <f t="shared" si="23"/>
        <v>649.22000000000105</v>
      </c>
      <c r="V103" s="73">
        <f t="shared" si="24"/>
        <v>143</v>
      </c>
      <c r="W103" s="60"/>
      <c r="Z103" s="130">
        <v>4.54</v>
      </c>
      <c r="AA103" s="15"/>
      <c r="AB103" s="69">
        <f t="shared" si="20"/>
        <v>0</v>
      </c>
      <c r="AC103" s="190"/>
      <c r="AD103" s="69">
        <f t="shared" si="17"/>
        <v>0</v>
      </c>
      <c r="AE103" s="70"/>
      <c r="AF103" s="71"/>
      <c r="AG103" s="185">
        <f t="shared" si="25"/>
        <v>2002.04</v>
      </c>
      <c r="AH103" s="73">
        <f t="shared" si="26"/>
        <v>441</v>
      </c>
      <c r="AI103" s="60"/>
    </row>
    <row r="104" spans="2:35" x14ac:dyDescent="0.25">
      <c r="B104" s="130">
        <v>4.54</v>
      </c>
      <c r="C104" s="15"/>
      <c r="D104" s="69">
        <f t="shared" si="18"/>
        <v>0</v>
      </c>
      <c r="E104" s="190"/>
      <c r="F104" s="69">
        <f t="shared" si="15"/>
        <v>0</v>
      </c>
      <c r="G104" s="70"/>
      <c r="H104" s="71"/>
      <c r="I104" s="185">
        <f t="shared" si="21"/>
        <v>-2.9842794901924208E-13</v>
      </c>
      <c r="J104" s="73">
        <f t="shared" si="22"/>
        <v>0</v>
      </c>
      <c r="K104" s="60"/>
      <c r="N104" s="130">
        <v>4.54</v>
      </c>
      <c r="O104" s="15"/>
      <c r="P104" s="69">
        <f t="shared" si="19"/>
        <v>0</v>
      </c>
      <c r="Q104" s="190"/>
      <c r="R104" s="69">
        <f t="shared" si="16"/>
        <v>0</v>
      </c>
      <c r="S104" s="70"/>
      <c r="T104" s="71"/>
      <c r="U104" s="185">
        <f t="shared" si="23"/>
        <v>649.22000000000105</v>
      </c>
      <c r="V104" s="73">
        <f t="shared" si="24"/>
        <v>143</v>
      </c>
      <c r="W104" s="60"/>
      <c r="Z104" s="130">
        <v>4.54</v>
      </c>
      <c r="AA104" s="15"/>
      <c r="AB104" s="69">
        <f t="shared" si="20"/>
        <v>0</v>
      </c>
      <c r="AC104" s="190"/>
      <c r="AD104" s="69">
        <f t="shared" si="17"/>
        <v>0</v>
      </c>
      <c r="AE104" s="70"/>
      <c r="AF104" s="71"/>
      <c r="AG104" s="185">
        <f t="shared" si="25"/>
        <v>2002.04</v>
      </c>
      <c r="AH104" s="73">
        <f t="shared" si="26"/>
        <v>441</v>
      </c>
      <c r="AI104" s="60"/>
    </row>
    <row r="105" spans="2:35" x14ac:dyDescent="0.25">
      <c r="B105" s="130">
        <v>4.54</v>
      </c>
      <c r="C105" s="15"/>
      <c r="D105" s="69">
        <f t="shared" si="18"/>
        <v>0</v>
      </c>
      <c r="E105" s="190"/>
      <c r="F105" s="69">
        <f t="shared" si="15"/>
        <v>0</v>
      </c>
      <c r="G105" s="70"/>
      <c r="H105" s="71"/>
      <c r="I105" s="185">
        <f t="shared" si="21"/>
        <v>-2.9842794901924208E-13</v>
      </c>
      <c r="J105" s="73">
        <f t="shared" si="22"/>
        <v>0</v>
      </c>
      <c r="K105" s="60"/>
      <c r="N105" s="130">
        <v>4.54</v>
      </c>
      <c r="O105" s="15"/>
      <c r="P105" s="69">
        <f t="shared" si="19"/>
        <v>0</v>
      </c>
      <c r="Q105" s="190"/>
      <c r="R105" s="69">
        <f t="shared" si="16"/>
        <v>0</v>
      </c>
      <c r="S105" s="70"/>
      <c r="T105" s="71"/>
      <c r="U105" s="185">
        <f t="shared" si="23"/>
        <v>649.22000000000105</v>
      </c>
      <c r="V105" s="73">
        <f t="shared" si="24"/>
        <v>143</v>
      </c>
      <c r="W105" s="60"/>
      <c r="Z105" s="130">
        <v>4.54</v>
      </c>
      <c r="AA105" s="15"/>
      <c r="AB105" s="69">
        <f t="shared" si="20"/>
        <v>0</v>
      </c>
      <c r="AC105" s="190"/>
      <c r="AD105" s="69">
        <f t="shared" si="17"/>
        <v>0</v>
      </c>
      <c r="AE105" s="70"/>
      <c r="AF105" s="71"/>
      <c r="AG105" s="185">
        <f t="shared" si="25"/>
        <v>2002.04</v>
      </c>
      <c r="AH105" s="73">
        <f t="shared" si="26"/>
        <v>441</v>
      </c>
      <c r="AI105" s="60"/>
    </row>
    <row r="106" spans="2:35" x14ac:dyDescent="0.25">
      <c r="B106" s="130">
        <v>4.54</v>
      </c>
      <c r="C106" s="15"/>
      <c r="D106" s="69">
        <f t="shared" si="18"/>
        <v>0</v>
      </c>
      <c r="E106" s="190"/>
      <c r="F106" s="69">
        <f t="shared" si="15"/>
        <v>0</v>
      </c>
      <c r="G106" s="70"/>
      <c r="H106" s="71"/>
      <c r="I106" s="185">
        <f t="shared" si="21"/>
        <v>-2.9842794901924208E-13</v>
      </c>
      <c r="J106" s="73">
        <f t="shared" si="22"/>
        <v>0</v>
      </c>
      <c r="K106" s="60"/>
      <c r="N106" s="130">
        <v>4.54</v>
      </c>
      <c r="O106" s="15"/>
      <c r="P106" s="69">
        <f t="shared" si="19"/>
        <v>0</v>
      </c>
      <c r="Q106" s="190"/>
      <c r="R106" s="69">
        <f t="shared" si="16"/>
        <v>0</v>
      </c>
      <c r="S106" s="70"/>
      <c r="T106" s="71"/>
      <c r="U106" s="185">
        <f t="shared" si="23"/>
        <v>649.22000000000105</v>
      </c>
      <c r="V106" s="73">
        <f t="shared" si="24"/>
        <v>143</v>
      </c>
      <c r="W106" s="60"/>
      <c r="Z106" s="130">
        <v>4.54</v>
      </c>
      <c r="AA106" s="15"/>
      <c r="AB106" s="69">
        <f t="shared" si="20"/>
        <v>0</v>
      </c>
      <c r="AC106" s="190"/>
      <c r="AD106" s="69">
        <f t="shared" si="17"/>
        <v>0</v>
      </c>
      <c r="AE106" s="70"/>
      <c r="AF106" s="71"/>
      <c r="AG106" s="185">
        <f t="shared" si="25"/>
        <v>2002.04</v>
      </c>
      <c r="AH106" s="73">
        <f t="shared" si="26"/>
        <v>441</v>
      </c>
      <c r="AI106" s="60"/>
    </row>
    <row r="107" spans="2:35" x14ac:dyDescent="0.25">
      <c r="B107" s="130">
        <v>4.54</v>
      </c>
      <c r="C107" s="15"/>
      <c r="D107" s="69">
        <f t="shared" si="18"/>
        <v>0</v>
      </c>
      <c r="E107" s="190"/>
      <c r="F107" s="69">
        <f t="shared" si="15"/>
        <v>0</v>
      </c>
      <c r="G107" s="70"/>
      <c r="H107" s="71"/>
      <c r="I107" s="185">
        <f t="shared" si="21"/>
        <v>-2.9842794901924208E-13</v>
      </c>
      <c r="J107" s="73">
        <f t="shared" si="22"/>
        <v>0</v>
      </c>
      <c r="K107" s="60">
        <f t="shared" ref="K107" si="27">H107*F107</f>
        <v>0</v>
      </c>
      <c r="N107" s="130">
        <v>4.54</v>
      </c>
      <c r="O107" s="15"/>
      <c r="P107" s="69">
        <f t="shared" si="19"/>
        <v>0</v>
      </c>
      <c r="Q107" s="190"/>
      <c r="R107" s="69">
        <f t="shared" si="16"/>
        <v>0</v>
      </c>
      <c r="S107" s="70"/>
      <c r="T107" s="71"/>
      <c r="U107" s="185">
        <f t="shared" si="23"/>
        <v>649.22000000000105</v>
      </c>
      <c r="V107" s="73">
        <f t="shared" si="24"/>
        <v>143</v>
      </c>
      <c r="W107" s="60">
        <f t="shared" ref="W107" si="28">T107*R107</f>
        <v>0</v>
      </c>
      <c r="Z107" s="130">
        <v>4.54</v>
      </c>
      <c r="AA107" s="15"/>
      <c r="AB107" s="69">
        <f t="shared" si="20"/>
        <v>0</v>
      </c>
      <c r="AC107" s="190"/>
      <c r="AD107" s="69">
        <f t="shared" si="17"/>
        <v>0</v>
      </c>
      <c r="AE107" s="70"/>
      <c r="AF107" s="71"/>
      <c r="AG107" s="185">
        <f t="shared" si="25"/>
        <v>2002.04</v>
      </c>
      <c r="AH107" s="73">
        <f t="shared" si="26"/>
        <v>441</v>
      </c>
      <c r="AI107" s="60">
        <f t="shared" ref="AI107" si="29">AF107*AD107</f>
        <v>0</v>
      </c>
    </row>
    <row r="108" spans="2:35" ht="15.75" thickBot="1" x14ac:dyDescent="0.3">
      <c r="B108" s="130">
        <v>4.54</v>
      </c>
      <c r="C108" s="37"/>
      <c r="D108" s="524">
        <f t="shared" si="18"/>
        <v>0</v>
      </c>
      <c r="E108" s="192"/>
      <c r="F108" s="147">
        <f t="shared" si="15"/>
        <v>0</v>
      </c>
      <c r="G108" s="136"/>
      <c r="H108" s="193"/>
      <c r="I108" s="129"/>
      <c r="J108" s="73"/>
      <c r="N108" s="130">
        <v>4.54</v>
      </c>
      <c r="O108" s="37"/>
      <c r="P108" s="524">
        <f t="shared" si="19"/>
        <v>0</v>
      </c>
      <c r="Q108" s="192"/>
      <c r="R108" s="147">
        <f t="shared" si="16"/>
        <v>0</v>
      </c>
      <c r="S108" s="136"/>
      <c r="T108" s="193"/>
      <c r="U108" s="129"/>
      <c r="V108" s="73"/>
      <c r="Z108" s="130">
        <v>4.54</v>
      </c>
      <c r="AA108" s="37"/>
      <c r="AB108" s="524">
        <f t="shared" si="20"/>
        <v>0</v>
      </c>
      <c r="AC108" s="192"/>
      <c r="AD108" s="147">
        <f t="shared" si="17"/>
        <v>0</v>
      </c>
      <c r="AE108" s="136"/>
      <c r="AF108" s="193"/>
      <c r="AG108" s="129"/>
      <c r="AH108" s="73"/>
    </row>
    <row r="109" spans="2:35" ht="15.75" thickTop="1" x14ac:dyDescent="0.25">
      <c r="C109" s="15">
        <f>SUM(C9:C108)</f>
        <v>441</v>
      </c>
      <c r="D109" s="6">
        <f>SUM(D9:D108)</f>
        <v>2002.1399999999999</v>
      </c>
      <c r="E109" s="13"/>
      <c r="F109" s="6">
        <f>SUM(F9:F108)</f>
        <v>2002.1399999999999</v>
      </c>
      <c r="G109" s="31"/>
      <c r="H109" s="17"/>
      <c r="I109" s="129"/>
      <c r="J109" s="73"/>
      <c r="O109" s="15">
        <f>SUM(O9:O108)</f>
        <v>760</v>
      </c>
      <c r="P109" s="6">
        <f>SUM(P9:P108)</f>
        <v>3450.3999999999987</v>
      </c>
      <c r="Q109" s="13"/>
      <c r="R109" s="6">
        <f>SUM(R9:R108)</f>
        <v>3450.3999999999987</v>
      </c>
      <c r="S109" s="31"/>
      <c r="T109" s="17"/>
      <c r="U109" s="129"/>
      <c r="V109" s="73"/>
      <c r="AA109" s="15">
        <f>SUM(AA9:AA108)</f>
        <v>0</v>
      </c>
      <c r="AB109" s="6">
        <f>SUM(AB9:AB108)</f>
        <v>0</v>
      </c>
      <c r="AC109" s="13"/>
      <c r="AD109" s="6">
        <f>SUM(AD9:AD108)</f>
        <v>0</v>
      </c>
      <c r="AE109" s="31"/>
      <c r="AF109" s="17"/>
      <c r="AG109" s="129"/>
      <c r="AH109" s="73"/>
    </row>
    <row r="110" spans="2:35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  <c r="AA110" s="15"/>
      <c r="AB110" s="6"/>
      <c r="AC110" s="13"/>
      <c r="AD110" s="6"/>
      <c r="AE110" s="31"/>
      <c r="AF110" s="17"/>
      <c r="AG110" s="129"/>
      <c r="AH110" s="73"/>
    </row>
    <row r="111" spans="2:35" x14ac:dyDescent="0.25">
      <c r="C111" s="50" t="s">
        <v>4</v>
      </c>
      <c r="D111" s="202">
        <f>F4+F5-C109+F6+F7</f>
        <v>0</v>
      </c>
      <c r="E111" s="40"/>
      <c r="F111" s="6"/>
      <c r="G111" s="31"/>
      <c r="H111" s="17"/>
      <c r="I111" s="129"/>
      <c r="J111" s="73"/>
      <c r="O111" s="50" t="s">
        <v>4</v>
      </c>
      <c r="P111" s="202">
        <f>R4+R5-O109+R6+R7</f>
        <v>143</v>
      </c>
      <c r="Q111" s="40"/>
      <c r="R111" s="6"/>
      <c r="S111" s="31"/>
      <c r="T111" s="17"/>
      <c r="U111" s="129"/>
      <c r="V111" s="73"/>
      <c r="AA111" s="50" t="s">
        <v>4</v>
      </c>
      <c r="AB111" s="202">
        <f>AD4+AD5-AA109+AD6+AD7</f>
        <v>441</v>
      </c>
      <c r="AC111" s="40"/>
      <c r="AD111" s="6"/>
      <c r="AE111" s="31"/>
      <c r="AF111" s="17"/>
      <c r="AG111" s="129"/>
      <c r="AH111" s="73"/>
    </row>
    <row r="112" spans="2:35" x14ac:dyDescent="0.25">
      <c r="C112" s="1207" t="s">
        <v>19</v>
      </c>
      <c r="D112" s="1208"/>
      <c r="E112" s="39">
        <f>E4+E5-F109+E6+E7</f>
        <v>2.2737367544323206E-13</v>
      </c>
      <c r="F112" s="6"/>
      <c r="G112" s="6"/>
      <c r="H112" s="17"/>
      <c r="I112" s="129"/>
      <c r="J112" s="73"/>
      <c r="O112" s="1207" t="s">
        <v>19</v>
      </c>
      <c r="P112" s="1208"/>
      <c r="Q112" s="39">
        <f>Q4+Q5-R109+Q6+Q7</f>
        <v>649.22000000000139</v>
      </c>
      <c r="R112" s="6"/>
      <c r="S112" s="6"/>
      <c r="T112" s="17"/>
      <c r="U112" s="129"/>
      <c r="V112" s="73"/>
      <c r="AA112" s="1207" t="s">
        <v>19</v>
      </c>
      <c r="AB112" s="1208"/>
      <c r="AC112" s="39">
        <f>AC4+AC5-AD109+AC6+AC7</f>
        <v>2002.04</v>
      </c>
      <c r="AD112" s="6"/>
      <c r="AE112" s="6"/>
      <c r="AF112" s="17"/>
      <c r="AG112" s="129"/>
      <c r="AH112" s="73"/>
    </row>
    <row r="113" spans="3:34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  <c r="AA113" s="44"/>
      <c r="AB113" s="43"/>
      <c r="AC113" s="41"/>
      <c r="AD113" s="6"/>
      <c r="AE113" s="31"/>
      <c r="AF113" s="17"/>
      <c r="AG113" s="129"/>
      <c r="AH113" s="73"/>
    </row>
    <row r="114" spans="3:34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  <c r="AA114" s="15"/>
      <c r="AB114" s="6"/>
      <c r="AC114" s="13"/>
      <c r="AD114" s="6"/>
      <c r="AE114" s="31"/>
      <c r="AF114" s="17"/>
      <c r="AG114" s="129"/>
      <c r="AH114" s="73"/>
    </row>
    <row r="115" spans="3:34" x14ac:dyDescent="0.25">
      <c r="I115" s="129"/>
      <c r="J115" s="73"/>
      <c r="U115" s="129"/>
      <c r="V115" s="73"/>
      <c r="AG115" s="129"/>
      <c r="AH115" s="73"/>
    </row>
  </sheetData>
  <mergeCells count="12">
    <mergeCell ref="Y1:AG1"/>
    <mergeCell ref="Y5:Y6"/>
    <mergeCell ref="Z5:Z6"/>
    <mergeCell ref="AA112:AB112"/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159"/>
      <c r="B1" s="1159"/>
      <c r="C1" s="1159"/>
      <c r="D1" s="1159"/>
      <c r="E1" s="1159"/>
      <c r="F1" s="1159"/>
      <c r="G1" s="115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163" t="s">
        <v>52</v>
      </c>
      <c r="B5" s="1209" t="s">
        <v>93</v>
      </c>
      <c r="C5" s="194"/>
      <c r="D5" s="146"/>
      <c r="E5" s="129"/>
      <c r="F5" s="73"/>
      <c r="G5" s="620"/>
      <c r="H5" s="135">
        <f>E4+E5-G5+E6+E7</f>
        <v>0</v>
      </c>
    </row>
    <row r="6" spans="1:10" ht="15.75" thickBot="1" x14ac:dyDescent="0.3">
      <c r="A6" s="1163"/>
      <c r="B6" s="1209"/>
      <c r="C6" s="194"/>
      <c r="D6" s="146"/>
      <c r="E6" s="103"/>
      <c r="F6" s="73"/>
    </row>
    <row r="7" spans="1:10" ht="15.75" customHeight="1" thickBot="1" x14ac:dyDescent="0.3">
      <c r="B7" s="12"/>
      <c r="C7" s="194"/>
      <c r="D7" s="146"/>
      <c r="E7" s="103"/>
      <c r="F7" s="73"/>
      <c r="I7" s="1210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11"/>
    </row>
    <row r="9" spans="1:10" ht="15.75" thickTop="1" x14ac:dyDescent="0.25">
      <c r="A9" s="73"/>
      <c r="B9" s="533">
        <f>F4++F5+F6+F7-C9</f>
        <v>0</v>
      </c>
      <c r="C9" s="15"/>
      <c r="D9" s="92"/>
      <c r="E9" s="190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35">
        <f>B9-C10</f>
        <v>0</v>
      </c>
      <c r="C10" s="702"/>
      <c r="D10" s="800"/>
      <c r="E10" s="731"/>
      <c r="F10" s="625">
        <f t="shared" ref="F10:F29" si="0">D10</f>
        <v>0</v>
      </c>
      <c r="G10" s="623"/>
      <c r="H10" s="624"/>
      <c r="I10" s="656">
        <f>I9-F10</f>
        <v>0</v>
      </c>
      <c r="J10" s="654"/>
    </row>
    <row r="11" spans="1:10" x14ac:dyDescent="0.25">
      <c r="A11" s="55" t="s">
        <v>32</v>
      </c>
      <c r="B11" s="735">
        <f t="shared" ref="B11:B30" si="1">B10-C11</f>
        <v>0</v>
      </c>
      <c r="C11" s="702"/>
      <c r="D11" s="801"/>
      <c r="E11" s="731"/>
      <c r="F11" s="625">
        <f t="shared" si="0"/>
        <v>0</v>
      </c>
      <c r="G11" s="623"/>
      <c r="H11" s="624"/>
      <c r="I11" s="656">
        <f t="shared" ref="I11:I30" si="2">I10-F11</f>
        <v>0</v>
      </c>
      <c r="J11" s="654"/>
    </row>
    <row r="12" spans="1:10" x14ac:dyDescent="0.25">
      <c r="A12" s="85"/>
      <c r="B12" s="735">
        <f t="shared" si="1"/>
        <v>0</v>
      </c>
      <c r="C12" s="702"/>
      <c r="D12" s="801"/>
      <c r="E12" s="731"/>
      <c r="F12" s="625">
        <f t="shared" si="0"/>
        <v>0</v>
      </c>
      <c r="G12" s="623"/>
      <c r="H12" s="624"/>
      <c r="I12" s="656">
        <f t="shared" si="2"/>
        <v>0</v>
      </c>
      <c r="J12" s="654"/>
    </row>
    <row r="13" spans="1:10" x14ac:dyDescent="0.25">
      <c r="B13" s="735">
        <f t="shared" si="1"/>
        <v>0</v>
      </c>
      <c r="C13" s="702"/>
      <c r="D13" s="801"/>
      <c r="E13" s="731"/>
      <c r="F13" s="625">
        <f t="shared" si="0"/>
        <v>0</v>
      </c>
      <c r="G13" s="623"/>
      <c r="H13" s="624"/>
      <c r="I13" s="656">
        <f t="shared" si="2"/>
        <v>0</v>
      </c>
      <c r="J13" s="654"/>
    </row>
    <row r="14" spans="1:10" x14ac:dyDescent="0.25">
      <c r="A14" s="55" t="s">
        <v>33</v>
      </c>
      <c r="B14" s="735">
        <f t="shared" si="1"/>
        <v>0</v>
      </c>
      <c r="C14" s="702"/>
      <c r="D14" s="801"/>
      <c r="E14" s="731"/>
      <c r="F14" s="625">
        <f t="shared" si="0"/>
        <v>0</v>
      </c>
      <c r="G14" s="623"/>
      <c r="H14" s="624"/>
      <c r="I14" s="656">
        <f t="shared" si="2"/>
        <v>0</v>
      </c>
      <c r="J14" s="654"/>
    </row>
    <row r="15" spans="1:10" x14ac:dyDescent="0.25">
      <c r="B15" s="735">
        <f t="shared" si="1"/>
        <v>0</v>
      </c>
      <c r="C15" s="702"/>
      <c r="D15" s="802"/>
      <c r="E15" s="731"/>
      <c r="F15" s="625">
        <f t="shared" si="0"/>
        <v>0</v>
      </c>
      <c r="G15" s="623"/>
      <c r="H15" s="624"/>
      <c r="I15" s="656">
        <f t="shared" si="2"/>
        <v>0</v>
      </c>
      <c r="J15" s="654"/>
    </row>
    <row r="16" spans="1:10" x14ac:dyDescent="0.25">
      <c r="B16" s="735">
        <f t="shared" si="1"/>
        <v>0</v>
      </c>
      <c r="C16" s="702"/>
      <c r="D16" s="802"/>
      <c r="E16" s="731"/>
      <c r="F16" s="625">
        <f t="shared" si="0"/>
        <v>0</v>
      </c>
      <c r="G16" s="623"/>
      <c r="H16" s="624"/>
      <c r="I16" s="656">
        <f t="shared" si="2"/>
        <v>0</v>
      </c>
      <c r="J16" s="654"/>
    </row>
    <row r="17" spans="2:10" x14ac:dyDescent="0.25">
      <c r="B17" s="735">
        <f t="shared" si="1"/>
        <v>0</v>
      </c>
      <c r="C17" s="702"/>
      <c r="D17" s="802"/>
      <c r="E17" s="731"/>
      <c r="F17" s="625">
        <f t="shared" si="0"/>
        <v>0</v>
      </c>
      <c r="G17" s="623"/>
      <c r="H17" s="624"/>
      <c r="I17" s="656">
        <f t="shared" si="2"/>
        <v>0</v>
      </c>
      <c r="J17" s="654"/>
    </row>
    <row r="18" spans="2:10" x14ac:dyDescent="0.25">
      <c r="B18" s="735">
        <f t="shared" si="1"/>
        <v>0</v>
      </c>
      <c r="C18" s="702"/>
      <c r="D18" s="802"/>
      <c r="E18" s="731"/>
      <c r="F18" s="625">
        <f t="shared" si="0"/>
        <v>0</v>
      </c>
      <c r="G18" s="623"/>
      <c r="H18" s="624"/>
      <c r="I18" s="656">
        <f t="shared" si="2"/>
        <v>0</v>
      </c>
      <c r="J18" s="654"/>
    </row>
    <row r="19" spans="2:10" x14ac:dyDescent="0.25">
      <c r="B19" s="735">
        <f t="shared" si="1"/>
        <v>0</v>
      </c>
      <c r="C19" s="702"/>
      <c r="D19" s="802"/>
      <c r="E19" s="731"/>
      <c r="F19" s="625">
        <f t="shared" si="0"/>
        <v>0</v>
      </c>
      <c r="G19" s="623"/>
      <c r="H19" s="624"/>
      <c r="I19" s="656">
        <f t="shared" si="2"/>
        <v>0</v>
      </c>
      <c r="J19" s="654"/>
    </row>
    <row r="20" spans="2:10" x14ac:dyDescent="0.25">
      <c r="B20" s="735">
        <f t="shared" si="1"/>
        <v>0</v>
      </c>
      <c r="C20" s="702"/>
      <c r="D20" s="802"/>
      <c r="E20" s="731"/>
      <c r="F20" s="625">
        <f t="shared" si="0"/>
        <v>0</v>
      </c>
      <c r="G20" s="623"/>
      <c r="H20" s="624"/>
      <c r="I20" s="656">
        <f t="shared" si="2"/>
        <v>0</v>
      </c>
      <c r="J20" s="654"/>
    </row>
    <row r="21" spans="2:10" x14ac:dyDescent="0.25">
      <c r="B21" s="735">
        <f t="shared" si="1"/>
        <v>0</v>
      </c>
      <c r="C21" s="702"/>
      <c r="D21" s="806"/>
      <c r="E21" s="731"/>
      <c r="F21" s="625">
        <f t="shared" si="0"/>
        <v>0</v>
      </c>
      <c r="G21" s="623"/>
      <c r="H21" s="624"/>
      <c r="I21" s="656">
        <f t="shared" si="2"/>
        <v>0</v>
      </c>
      <c r="J21" s="654"/>
    </row>
    <row r="22" spans="2:10" x14ac:dyDescent="0.25">
      <c r="B22" s="735">
        <f t="shared" si="1"/>
        <v>0</v>
      </c>
      <c r="C22" s="702"/>
      <c r="D22" s="806"/>
      <c r="E22" s="731"/>
      <c r="F22" s="625">
        <f t="shared" si="0"/>
        <v>0</v>
      </c>
      <c r="G22" s="623"/>
      <c r="H22" s="624"/>
      <c r="I22" s="656">
        <f t="shared" si="2"/>
        <v>0</v>
      </c>
      <c r="J22" s="654"/>
    </row>
    <row r="23" spans="2:10" x14ac:dyDescent="0.25">
      <c r="B23" s="735">
        <f t="shared" si="1"/>
        <v>0</v>
      </c>
      <c r="C23" s="702"/>
      <c r="D23" s="806"/>
      <c r="E23" s="731"/>
      <c r="F23" s="625">
        <f t="shared" si="0"/>
        <v>0</v>
      </c>
      <c r="G23" s="623"/>
      <c r="H23" s="624"/>
      <c r="I23" s="656">
        <f t="shared" si="2"/>
        <v>0</v>
      </c>
      <c r="J23" s="654"/>
    </row>
    <row r="24" spans="2:10" x14ac:dyDescent="0.25">
      <c r="B24" s="735">
        <f t="shared" si="1"/>
        <v>0</v>
      </c>
      <c r="C24" s="702"/>
      <c r="D24" s="806"/>
      <c r="E24" s="731"/>
      <c r="F24" s="625">
        <f t="shared" si="0"/>
        <v>0</v>
      </c>
      <c r="G24" s="623"/>
      <c r="H24" s="624"/>
      <c r="I24" s="656">
        <f t="shared" si="2"/>
        <v>0</v>
      </c>
      <c r="J24" s="654"/>
    </row>
    <row r="25" spans="2:10" x14ac:dyDescent="0.25">
      <c r="B25" s="735">
        <f t="shared" si="1"/>
        <v>0</v>
      </c>
      <c r="C25" s="702"/>
      <c r="D25" s="806"/>
      <c r="E25" s="731"/>
      <c r="F25" s="625">
        <f t="shared" si="0"/>
        <v>0</v>
      </c>
      <c r="G25" s="623"/>
      <c r="H25" s="624"/>
      <c r="I25" s="656">
        <f t="shared" si="2"/>
        <v>0</v>
      </c>
      <c r="J25" s="654"/>
    </row>
    <row r="26" spans="2:10" x14ac:dyDescent="0.25">
      <c r="B26" s="735">
        <f t="shared" si="1"/>
        <v>0</v>
      </c>
      <c r="C26" s="702"/>
      <c r="D26" s="806"/>
      <c r="E26" s="731"/>
      <c r="F26" s="625">
        <f t="shared" si="0"/>
        <v>0</v>
      </c>
      <c r="G26" s="623"/>
      <c r="H26" s="624"/>
      <c r="I26" s="656">
        <f t="shared" si="2"/>
        <v>0</v>
      </c>
      <c r="J26" s="654"/>
    </row>
    <row r="27" spans="2:10" x14ac:dyDescent="0.25">
      <c r="B27" s="735">
        <f t="shared" si="1"/>
        <v>0</v>
      </c>
      <c r="C27" s="702"/>
      <c r="D27" s="806"/>
      <c r="E27" s="731"/>
      <c r="F27" s="625">
        <f t="shared" si="0"/>
        <v>0</v>
      </c>
      <c r="G27" s="623"/>
      <c r="H27" s="624"/>
      <c r="I27" s="656">
        <f t="shared" si="2"/>
        <v>0</v>
      </c>
      <c r="J27" s="654"/>
    </row>
    <row r="28" spans="2:10" x14ac:dyDescent="0.25">
      <c r="B28" s="735">
        <f t="shared" si="1"/>
        <v>0</v>
      </c>
      <c r="C28" s="702"/>
      <c r="D28" s="723"/>
      <c r="E28" s="731"/>
      <c r="F28" s="625">
        <f t="shared" si="0"/>
        <v>0</v>
      </c>
      <c r="G28" s="623"/>
      <c r="H28" s="624"/>
      <c r="I28" s="656">
        <f t="shared" si="2"/>
        <v>0</v>
      </c>
      <c r="J28" s="654"/>
    </row>
    <row r="29" spans="2:10" x14ac:dyDescent="0.25">
      <c r="B29" s="735">
        <f t="shared" si="1"/>
        <v>0</v>
      </c>
      <c r="C29" s="702"/>
      <c r="D29" s="723"/>
      <c r="E29" s="731"/>
      <c r="F29" s="625">
        <f t="shared" si="0"/>
        <v>0</v>
      </c>
      <c r="G29" s="623"/>
      <c r="H29" s="624"/>
      <c r="I29" s="656">
        <f t="shared" si="2"/>
        <v>0</v>
      </c>
      <c r="J29" s="654"/>
    </row>
    <row r="30" spans="2:10" ht="15.75" thickBot="1" x14ac:dyDescent="0.3">
      <c r="B30" s="533">
        <f t="shared" si="1"/>
        <v>0</v>
      </c>
      <c r="C30" s="37"/>
      <c r="D30" s="147">
        <f t="shared" ref="D30" si="3">C30*B30</f>
        <v>0</v>
      </c>
      <c r="E30" s="192"/>
      <c r="F30" s="69">
        <v>0</v>
      </c>
      <c r="G30" s="136"/>
      <c r="H30" s="193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07" t="s">
        <v>19</v>
      </c>
      <c r="D34" s="120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O1" workbookViewId="0">
      <pane ySplit="8" topLeftCell="A9" activePane="bottomLeft" state="frozen"/>
      <selection pane="bottomLeft" activeCell="Z6" sqref="Z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55" t="s">
        <v>359</v>
      </c>
      <c r="B1" s="1155"/>
      <c r="C1" s="1155"/>
      <c r="D1" s="1155"/>
      <c r="E1" s="1155"/>
      <c r="F1" s="1155"/>
      <c r="G1" s="1155"/>
      <c r="H1" s="11">
        <v>1</v>
      </c>
      <c r="K1" s="1155" t="s">
        <v>359</v>
      </c>
      <c r="L1" s="1155"/>
      <c r="M1" s="1155"/>
      <c r="N1" s="1155"/>
      <c r="O1" s="1155"/>
      <c r="P1" s="1155"/>
      <c r="Q1" s="1155"/>
      <c r="R1" s="11">
        <v>2</v>
      </c>
      <c r="U1" s="1159" t="s">
        <v>348</v>
      </c>
      <c r="V1" s="1159"/>
      <c r="W1" s="1159"/>
      <c r="X1" s="1159"/>
      <c r="Y1" s="1159"/>
      <c r="Z1" s="1159"/>
      <c r="AA1" s="115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01"/>
      <c r="D4" s="131"/>
      <c r="E4" s="78"/>
      <c r="F4" s="62"/>
      <c r="G4" s="152"/>
      <c r="H4" s="152"/>
      <c r="K4" s="12"/>
      <c r="L4" s="12"/>
      <c r="M4" s="541"/>
      <c r="N4" s="131"/>
      <c r="O4" s="78"/>
      <c r="P4" s="62"/>
      <c r="Q4" s="152"/>
      <c r="R4" s="152"/>
      <c r="U4" s="12"/>
      <c r="V4" s="12"/>
      <c r="W4" s="541"/>
      <c r="X4" s="131"/>
      <c r="Y4" s="78"/>
      <c r="Z4" s="62"/>
      <c r="AA4" s="152"/>
      <c r="AB4" s="152"/>
    </row>
    <row r="5" spans="1:29" ht="22.5" customHeight="1" x14ac:dyDescent="0.25">
      <c r="A5" s="1169" t="s">
        <v>159</v>
      </c>
      <c r="B5" s="1214" t="s">
        <v>67</v>
      </c>
      <c r="C5" s="377">
        <v>85</v>
      </c>
      <c r="D5" s="638">
        <v>44967</v>
      </c>
      <c r="E5" s="811">
        <v>150</v>
      </c>
      <c r="F5" s="751">
        <v>15</v>
      </c>
      <c r="G5" s="5"/>
      <c r="K5" s="1194" t="s">
        <v>193</v>
      </c>
      <c r="L5" s="1212" t="s">
        <v>66</v>
      </c>
      <c r="M5" s="377">
        <v>98</v>
      </c>
      <c r="N5" s="131">
        <v>44967</v>
      </c>
      <c r="O5" s="203">
        <v>150</v>
      </c>
      <c r="P5" s="62">
        <v>15</v>
      </c>
      <c r="Q5" s="5"/>
      <c r="U5" s="1194" t="s">
        <v>193</v>
      </c>
      <c r="V5" s="1212" t="s">
        <v>66</v>
      </c>
      <c r="W5" s="377">
        <v>98</v>
      </c>
      <c r="X5" s="131">
        <v>44993</v>
      </c>
      <c r="Y5" s="203">
        <v>150</v>
      </c>
      <c r="Z5" s="62">
        <v>15</v>
      </c>
      <c r="AA5" s="5"/>
    </row>
    <row r="6" spans="1:29" ht="22.5" customHeight="1" thickBot="1" x14ac:dyDescent="0.3">
      <c r="A6" s="1169"/>
      <c r="B6" s="1214"/>
      <c r="C6" s="377"/>
      <c r="D6" s="638"/>
      <c r="E6" s="531"/>
      <c r="F6" s="141"/>
      <c r="G6" s="47">
        <f>F78</f>
        <v>10</v>
      </c>
      <c r="H6" s="7">
        <f>E6-G6+E7+E5-G5+E4</f>
        <v>140</v>
      </c>
      <c r="K6" s="1194"/>
      <c r="L6" s="1213"/>
      <c r="M6" s="377">
        <v>98</v>
      </c>
      <c r="N6" s="131">
        <v>44980</v>
      </c>
      <c r="O6" s="203">
        <v>150</v>
      </c>
      <c r="P6" s="62">
        <v>15</v>
      </c>
      <c r="Q6" s="47">
        <f>P78</f>
        <v>200</v>
      </c>
      <c r="R6" s="7">
        <f>O6-Q6+O7+O5-Q5+O4</f>
        <v>100</v>
      </c>
      <c r="U6" s="1194"/>
      <c r="V6" s="1213"/>
      <c r="W6" s="377"/>
      <c r="X6" s="131"/>
      <c r="Y6" s="203"/>
      <c r="Z6" s="62"/>
      <c r="AA6" s="47">
        <f>Z78</f>
        <v>200</v>
      </c>
      <c r="AB6" s="7">
        <f>Y6-AA6+Y7+Y5-AA5+Y4</f>
        <v>-50</v>
      </c>
    </row>
    <row r="7" spans="1:29" ht="24.75" customHeight="1" thickBot="1" x14ac:dyDescent="0.3">
      <c r="B7" s="19"/>
      <c r="C7" s="662"/>
      <c r="D7" s="663"/>
      <c r="E7" s="664"/>
      <c r="F7" s="665"/>
      <c r="L7" s="19"/>
      <c r="M7" s="223"/>
      <c r="N7" s="224"/>
      <c r="O7" s="78"/>
      <c r="P7" s="62"/>
      <c r="V7" s="19"/>
      <c r="W7" s="223"/>
      <c r="X7" s="224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763">
        <f>F6-C9+F5+F7+F4</f>
        <v>14</v>
      </c>
      <c r="C9" s="702">
        <v>1</v>
      </c>
      <c r="D9" s="625">
        <v>10</v>
      </c>
      <c r="E9" s="652">
        <v>44981</v>
      </c>
      <c r="F9" s="625">
        <f>D9</f>
        <v>10</v>
      </c>
      <c r="G9" s="623" t="s">
        <v>303</v>
      </c>
      <c r="H9" s="624">
        <v>100</v>
      </c>
      <c r="I9" s="656">
        <f>E6-F9+E5+E7+E4</f>
        <v>140</v>
      </c>
      <c r="J9" s="654"/>
      <c r="K9" s="80" t="s">
        <v>32</v>
      </c>
      <c r="L9" s="83">
        <f>P6-M9+P5+P7+P4</f>
        <v>28</v>
      </c>
      <c r="M9" s="73">
        <v>2</v>
      </c>
      <c r="N9" s="69">
        <v>20</v>
      </c>
      <c r="O9" s="197">
        <v>44968</v>
      </c>
      <c r="P9" s="69">
        <f>N9</f>
        <v>20</v>
      </c>
      <c r="Q9" s="70" t="s">
        <v>258</v>
      </c>
      <c r="R9" s="71">
        <v>115</v>
      </c>
      <c r="S9" s="103">
        <f>O6-P9+O5+O7+O4</f>
        <v>280</v>
      </c>
      <c r="U9" s="80" t="s">
        <v>32</v>
      </c>
      <c r="V9" s="83">
        <f>Z6-W9+Z5+Z7+Z4</f>
        <v>13</v>
      </c>
      <c r="W9" s="73">
        <v>2</v>
      </c>
      <c r="X9" s="69">
        <v>20</v>
      </c>
      <c r="Y9" s="197">
        <v>44968</v>
      </c>
      <c r="Z9" s="69">
        <f>X9</f>
        <v>20</v>
      </c>
      <c r="AA9" s="70" t="s">
        <v>258</v>
      </c>
      <c r="AB9" s="71">
        <v>115</v>
      </c>
      <c r="AC9" s="103">
        <f>Y6-Z9+Y5+Y7+Y4</f>
        <v>130</v>
      </c>
    </row>
    <row r="10" spans="1:29" x14ac:dyDescent="0.25">
      <c r="A10" s="189"/>
      <c r="B10" s="763">
        <f t="shared" ref="B10:B73" si="0">B9-C10</f>
        <v>14</v>
      </c>
      <c r="C10" s="636"/>
      <c r="D10" s="625"/>
      <c r="E10" s="652"/>
      <c r="F10" s="625">
        <f t="shared" ref="F10:F73" si="1">D10</f>
        <v>0</v>
      </c>
      <c r="G10" s="623"/>
      <c r="H10" s="624"/>
      <c r="I10" s="656">
        <f>I9-F10</f>
        <v>140</v>
      </c>
      <c r="J10" s="654"/>
      <c r="K10" s="189"/>
      <c r="L10" s="763">
        <f t="shared" ref="L10:L73" si="2">L9-M10</f>
        <v>27</v>
      </c>
      <c r="M10" s="702">
        <v>1</v>
      </c>
      <c r="N10" s="625">
        <v>10</v>
      </c>
      <c r="O10" s="652">
        <v>44971</v>
      </c>
      <c r="P10" s="625">
        <f>N10</f>
        <v>10</v>
      </c>
      <c r="Q10" s="623" t="s">
        <v>262</v>
      </c>
      <c r="R10" s="624">
        <v>115</v>
      </c>
      <c r="S10" s="656">
        <f>S9-P10</f>
        <v>270</v>
      </c>
      <c r="U10" s="189"/>
      <c r="V10" s="763">
        <f t="shared" ref="V10:V73" si="3">V9-W10</f>
        <v>12</v>
      </c>
      <c r="W10" s="702">
        <v>1</v>
      </c>
      <c r="X10" s="625">
        <v>10</v>
      </c>
      <c r="Y10" s="652">
        <v>44971</v>
      </c>
      <c r="Z10" s="625">
        <f>X10</f>
        <v>10</v>
      </c>
      <c r="AA10" s="623" t="s">
        <v>262</v>
      </c>
      <c r="AB10" s="624">
        <v>115</v>
      </c>
      <c r="AC10" s="656">
        <f>AC9-Z10</f>
        <v>120</v>
      </c>
    </row>
    <row r="11" spans="1:29" x14ac:dyDescent="0.25">
      <c r="A11" s="177"/>
      <c r="B11" s="83">
        <f t="shared" si="0"/>
        <v>14</v>
      </c>
      <c r="C11" s="62"/>
      <c r="D11" s="69"/>
      <c r="E11" s="197"/>
      <c r="F11" s="69">
        <f t="shared" si="1"/>
        <v>0</v>
      </c>
      <c r="G11" s="70"/>
      <c r="H11" s="71"/>
      <c r="I11" s="103">
        <f t="shared" ref="I11:I74" si="4">I10-F11</f>
        <v>140</v>
      </c>
      <c r="K11" s="177"/>
      <c r="L11" s="763">
        <f t="shared" si="2"/>
        <v>26</v>
      </c>
      <c r="M11" s="702">
        <v>1</v>
      </c>
      <c r="N11" s="625">
        <v>10</v>
      </c>
      <c r="O11" s="652">
        <v>44972</v>
      </c>
      <c r="P11" s="625">
        <f>N11</f>
        <v>10</v>
      </c>
      <c r="Q11" s="623" t="s">
        <v>205</v>
      </c>
      <c r="R11" s="624">
        <v>115</v>
      </c>
      <c r="S11" s="656">
        <f t="shared" ref="S11:S74" si="5">S10-P11</f>
        <v>260</v>
      </c>
      <c r="U11" s="177"/>
      <c r="V11" s="763">
        <f t="shared" si="3"/>
        <v>11</v>
      </c>
      <c r="W11" s="702">
        <v>1</v>
      </c>
      <c r="X11" s="625">
        <v>10</v>
      </c>
      <c r="Y11" s="652">
        <v>44972</v>
      </c>
      <c r="Z11" s="625">
        <f>X11</f>
        <v>10</v>
      </c>
      <c r="AA11" s="623" t="s">
        <v>205</v>
      </c>
      <c r="AB11" s="624">
        <v>115</v>
      </c>
      <c r="AC11" s="656">
        <f t="shared" ref="AC11:AC74" si="6">AC10-Z11</f>
        <v>110</v>
      </c>
    </row>
    <row r="12" spans="1:29" x14ac:dyDescent="0.25">
      <c r="A12" s="177"/>
      <c r="B12" s="83">
        <f t="shared" si="0"/>
        <v>14</v>
      </c>
      <c r="C12" s="62"/>
      <c r="D12" s="69"/>
      <c r="E12" s="197"/>
      <c r="F12" s="69">
        <f t="shared" si="1"/>
        <v>0</v>
      </c>
      <c r="G12" s="70"/>
      <c r="H12" s="71"/>
      <c r="I12" s="103">
        <f t="shared" si="4"/>
        <v>140</v>
      </c>
      <c r="K12" s="177"/>
      <c r="L12" s="763">
        <f t="shared" si="2"/>
        <v>25</v>
      </c>
      <c r="M12" s="702">
        <v>1</v>
      </c>
      <c r="N12" s="625">
        <v>10</v>
      </c>
      <c r="O12" s="652">
        <v>44974</v>
      </c>
      <c r="P12" s="625">
        <f>N12</f>
        <v>10</v>
      </c>
      <c r="Q12" s="623" t="s">
        <v>278</v>
      </c>
      <c r="R12" s="624">
        <v>115</v>
      </c>
      <c r="S12" s="656">
        <f t="shared" si="5"/>
        <v>250</v>
      </c>
      <c r="U12" s="177"/>
      <c r="V12" s="763">
        <f t="shared" si="3"/>
        <v>10</v>
      </c>
      <c r="W12" s="702">
        <v>1</v>
      </c>
      <c r="X12" s="625">
        <v>10</v>
      </c>
      <c r="Y12" s="652">
        <v>44974</v>
      </c>
      <c r="Z12" s="625">
        <f>X12</f>
        <v>10</v>
      </c>
      <c r="AA12" s="623" t="s">
        <v>278</v>
      </c>
      <c r="AB12" s="624">
        <v>115</v>
      </c>
      <c r="AC12" s="656">
        <f t="shared" si="6"/>
        <v>100</v>
      </c>
    </row>
    <row r="13" spans="1:29" x14ac:dyDescent="0.25">
      <c r="A13" s="82" t="s">
        <v>33</v>
      </c>
      <c r="B13" s="83">
        <f t="shared" si="0"/>
        <v>14</v>
      </c>
      <c r="C13" s="62"/>
      <c r="D13" s="69"/>
      <c r="E13" s="197"/>
      <c r="F13" s="69">
        <f t="shared" si="1"/>
        <v>0</v>
      </c>
      <c r="G13" s="70"/>
      <c r="H13" s="71"/>
      <c r="I13" s="103">
        <f t="shared" si="4"/>
        <v>140</v>
      </c>
      <c r="K13" s="82" t="s">
        <v>33</v>
      </c>
      <c r="L13" s="763">
        <f t="shared" si="2"/>
        <v>24</v>
      </c>
      <c r="M13" s="702">
        <v>1</v>
      </c>
      <c r="N13" s="625">
        <v>10</v>
      </c>
      <c r="O13" s="652">
        <v>44975</v>
      </c>
      <c r="P13" s="625">
        <f>N13</f>
        <v>10</v>
      </c>
      <c r="Q13" s="623" t="s">
        <v>208</v>
      </c>
      <c r="R13" s="624">
        <v>115</v>
      </c>
      <c r="S13" s="656">
        <f t="shared" si="5"/>
        <v>240</v>
      </c>
      <c r="U13" s="82" t="s">
        <v>33</v>
      </c>
      <c r="V13" s="763">
        <f t="shared" si="3"/>
        <v>9</v>
      </c>
      <c r="W13" s="702">
        <v>1</v>
      </c>
      <c r="X13" s="625">
        <v>10</v>
      </c>
      <c r="Y13" s="652">
        <v>44975</v>
      </c>
      <c r="Z13" s="625">
        <f>X13</f>
        <v>10</v>
      </c>
      <c r="AA13" s="623" t="s">
        <v>208</v>
      </c>
      <c r="AB13" s="624">
        <v>115</v>
      </c>
      <c r="AC13" s="656">
        <f t="shared" si="6"/>
        <v>90</v>
      </c>
    </row>
    <row r="14" spans="1:29" x14ac:dyDescent="0.25">
      <c r="A14" s="73"/>
      <c r="B14" s="83">
        <f t="shared" si="0"/>
        <v>14</v>
      </c>
      <c r="C14" s="62"/>
      <c r="D14" s="69"/>
      <c r="E14" s="197"/>
      <c r="F14" s="69">
        <f t="shared" si="1"/>
        <v>0</v>
      </c>
      <c r="G14" s="70"/>
      <c r="H14" s="71"/>
      <c r="I14" s="103">
        <f t="shared" si="4"/>
        <v>140</v>
      </c>
      <c r="K14" s="73"/>
      <c r="L14" s="763">
        <f t="shared" si="2"/>
        <v>19</v>
      </c>
      <c r="M14" s="702">
        <v>5</v>
      </c>
      <c r="N14" s="625">
        <v>50</v>
      </c>
      <c r="O14" s="652">
        <v>44975</v>
      </c>
      <c r="P14" s="625">
        <f t="shared" ref="P14:P76" si="7">N14</f>
        <v>50</v>
      </c>
      <c r="Q14" s="623" t="s">
        <v>209</v>
      </c>
      <c r="R14" s="624">
        <v>115</v>
      </c>
      <c r="S14" s="656">
        <f t="shared" si="5"/>
        <v>190</v>
      </c>
      <c r="U14" s="73"/>
      <c r="V14" s="763">
        <f t="shared" si="3"/>
        <v>4</v>
      </c>
      <c r="W14" s="702">
        <v>5</v>
      </c>
      <c r="X14" s="625">
        <v>50</v>
      </c>
      <c r="Y14" s="652">
        <v>44975</v>
      </c>
      <c r="Z14" s="625">
        <f t="shared" ref="Z14:Z76" si="8">X14</f>
        <v>50</v>
      </c>
      <c r="AA14" s="623" t="s">
        <v>209</v>
      </c>
      <c r="AB14" s="624">
        <v>115</v>
      </c>
      <c r="AC14" s="656">
        <f t="shared" si="6"/>
        <v>40</v>
      </c>
    </row>
    <row r="15" spans="1:29" x14ac:dyDescent="0.25">
      <c r="A15" s="73"/>
      <c r="B15" s="83">
        <f t="shared" si="0"/>
        <v>14</v>
      </c>
      <c r="C15" s="62"/>
      <c r="D15" s="69"/>
      <c r="E15" s="197"/>
      <c r="F15" s="69">
        <f t="shared" si="1"/>
        <v>0</v>
      </c>
      <c r="G15" s="70"/>
      <c r="H15" s="71"/>
      <c r="I15" s="103">
        <f t="shared" si="4"/>
        <v>140</v>
      </c>
      <c r="K15" s="73" t="s">
        <v>22</v>
      </c>
      <c r="L15" s="763">
        <f t="shared" si="2"/>
        <v>18</v>
      </c>
      <c r="M15" s="702">
        <v>1</v>
      </c>
      <c r="N15" s="625">
        <v>10</v>
      </c>
      <c r="O15" s="652">
        <v>44977</v>
      </c>
      <c r="P15" s="625">
        <f t="shared" si="7"/>
        <v>10</v>
      </c>
      <c r="Q15" s="623" t="s">
        <v>286</v>
      </c>
      <c r="R15" s="624">
        <v>115</v>
      </c>
      <c r="S15" s="656">
        <f t="shared" si="5"/>
        <v>180</v>
      </c>
      <c r="U15" s="73" t="s">
        <v>22</v>
      </c>
      <c r="V15" s="763">
        <f t="shared" si="3"/>
        <v>3</v>
      </c>
      <c r="W15" s="702">
        <v>1</v>
      </c>
      <c r="X15" s="625">
        <v>10</v>
      </c>
      <c r="Y15" s="652">
        <v>44977</v>
      </c>
      <c r="Z15" s="625">
        <f t="shared" si="8"/>
        <v>10</v>
      </c>
      <c r="AA15" s="623" t="s">
        <v>286</v>
      </c>
      <c r="AB15" s="624">
        <v>115</v>
      </c>
      <c r="AC15" s="656">
        <f t="shared" si="6"/>
        <v>30</v>
      </c>
    </row>
    <row r="16" spans="1:29" x14ac:dyDescent="0.25">
      <c r="B16" s="83">
        <f t="shared" si="0"/>
        <v>14</v>
      </c>
      <c r="C16" s="73"/>
      <c r="D16" s="69"/>
      <c r="E16" s="197"/>
      <c r="F16" s="69">
        <f t="shared" si="1"/>
        <v>0</v>
      </c>
      <c r="G16" s="70"/>
      <c r="H16" s="71"/>
      <c r="I16" s="103">
        <f t="shared" si="4"/>
        <v>140</v>
      </c>
      <c r="L16" s="763">
        <f t="shared" si="2"/>
        <v>17</v>
      </c>
      <c r="M16" s="702">
        <v>1</v>
      </c>
      <c r="N16" s="625">
        <v>10</v>
      </c>
      <c r="O16" s="652">
        <v>44979</v>
      </c>
      <c r="P16" s="625">
        <f t="shared" si="7"/>
        <v>10</v>
      </c>
      <c r="Q16" s="623" t="s">
        <v>292</v>
      </c>
      <c r="R16" s="624">
        <v>115</v>
      </c>
      <c r="S16" s="656">
        <f t="shared" si="5"/>
        <v>170</v>
      </c>
      <c r="V16" s="763">
        <f t="shared" si="3"/>
        <v>2</v>
      </c>
      <c r="W16" s="702">
        <v>1</v>
      </c>
      <c r="X16" s="625">
        <v>10</v>
      </c>
      <c r="Y16" s="652">
        <v>44979</v>
      </c>
      <c r="Z16" s="625">
        <f t="shared" si="8"/>
        <v>10</v>
      </c>
      <c r="AA16" s="623" t="s">
        <v>292</v>
      </c>
      <c r="AB16" s="624">
        <v>115</v>
      </c>
      <c r="AC16" s="656">
        <f t="shared" si="6"/>
        <v>20</v>
      </c>
    </row>
    <row r="17" spans="1:29" x14ac:dyDescent="0.25">
      <c r="B17" s="763">
        <f t="shared" si="0"/>
        <v>14</v>
      </c>
      <c r="C17" s="636"/>
      <c r="D17" s="625"/>
      <c r="E17" s="652"/>
      <c r="F17" s="625">
        <f t="shared" si="1"/>
        <v>0</v>
      </c>
      <c r="G17" s="623"/>
      <c r="H17" s="624"/>
      <c r="I17" s="656">
        <f t="shared" si="4"/>
        <v>140</v>
      </c>
      <c r="L17" s="763">
        <f t="shared" si="2"/>
        <v>15</v>
      </c>
      <c r="M17" s="702">
        <v>2</v>
      </c>
      <c r="N17" s="625">
        <v>20</v>
      </c>
      <c r="O17" s="652">
        <v>44980</v>
      </c>
      <c r="P17" s="625">
        <f t="shared" si="7"/>
        <v>20</v>
      </c>
      <c r="Q17" s="623" t="s">
        <v>296</v>
      </c>
      <c r="R17" s="624">
        <v>115</v>
      </c>
      <c r="S17" s="656">
        <f t="shared" si="5"/>
        <v>150</v>
      </c>
      <c r="V17" s="763">
        <f t="shared" si="3"/>
        <v>0</v>
      </c>
      <c r="W17" s="702">
        <v>2</v>
      </c>
      <c r="X17" s="625">
        <v>20</v>
      </c>
      <c r="Y17" s="652">
        <v>44980</v>
      </c>
      <c r="Z17" s="625">
        <f t="shared" si="8"/>
        <v>20</v>
      </c>
      <c r="AA17" s="623" t="s">
        <v>296</v>
      </c>
      <c r="AB17" s="624">
        <v>115</v>
      </c>
      <c r="AC17" s="656">
        <f t="shared" si="6"/>
        <v>0</v>
      </c>
    </row>
    <row r="18" spans="1:29" x14ac:dyDescent="0.25">
      <c r="A18" s="119"/>
      <c r="B18" s="763">
        <f t="shared" si="0"/>
        <v>14</v>
      </c>
      <c r="C18" s="636"/>
      <c r="D18" s="625"/>
      <c r="E18" s="652"/>
      <c r="F18" s="625">
        <f t="shared" si="1"/>
        <v>0</v>
      </c>
      <c r="G18" s="623"/>
      <c r="H18" s="624"/>
      <c r="I18" s="656">
        <f t="shared" si="4"/>
        <v>140</v>
      </c>
      <c r="K18" s="119"/>
      <c r="L18" s="763">
        <f t="shared" si="2"/>
        <v>12</v>
      </c>
      <c r="M18" s="702">
        <v>3</v>
      </c>
      <c r="N18" s="625">
        <v>30</v>
      </c>
      <c r="O18" s="652">
        <v>44982</v>
      </c>
      <c r="P18" s="625">
        <f t="shared" si="7"/>
        <v>30</v>
      </c>
      <c r="Q18" s="623" t="s">
        <v>308</v>
      </c>
      <c r="R18" s="624">
        <v>115</v>
      </c>
      <c r="S18" s="656">
        <f t="shared" si="5"/>
        <v>120</v>
      </c>
      <c r="U18" s="119"/>
      <c r="V18" s="763">
        <f t="shared" si="3"/>
        <v>-3</v>
      </c>
      <c r="W18" s="702">
        <v>3</v>
      </c>
      <c r="X18" s="625">
        <v>30</v>
      </c>
      <c r="Y18" s="652">
        <v>44982</v>
      </c>
      <c r="Z18" s="625">
        <f t="shared" si="8"/>
        <v>30</v>
      </c>
      <c r="AA18" s="623" t="s">
        <v>308</v>
      </c>
      <c r="AB18" s="624">
        <v>115</v>
      </c>
      <c r="AC18" s="656">
        <f t="shared" si="6"/>
        <v>-30</v>
      </c>
    </row>
    <row r="19" spans="1:29" x14ac:dyDescent="0.25">
      <c r="A19" s="119"/>
      <c r="B19" s="763">
        <f t="shared" si="0"/>
        <v>14</v>
      </c>
      <c r="C19" s="702"/>
      <c r="D19" s="625"/>
      <c r="E19" s="652"/>
      <c r="F19" s="625">
        <f t="shared" si="1"/>
        <v>0</v>
      </c>
      <c r="G19" s="623"/>
      <c r="H19" s="624"/>
      <c r="I19" s="656">
        <f t="shared" si="4"/>
        <v>140</v>
      </c>
      <c r="K19" s="119"/>
      <c r="L19" s="763">
        <f t="shared" si="2"/>
        <v>11</v>
      </c>
      <c r="M19" s="702">
        <v>1</v>
      </c>
      <c r="N19" s="625">
        <v>10</v>
      </c>
      <c r="O19" s="652">
        <v>44985</v>
      </c>
      <c r="P19" s="625">
        <f t="shared" si="7"/>
        <v>10</v>
      </c>
      <c r="Q19" s="623" t="s">
        <v>301</v>
      </c>
      <c r="R19" s="624">
        <v>115</v>
      </c>
      <c r="S19" s="656">
        <f t="shared" si="5"/>
        <v>110</v>
      </c>
      <c r="U19" s="119"/>
      <c r="V19" s="763">
        <f t="shared" si="3"/>
        <v>-4</v>
      </c>
      <c r="W19" s="702">
        <v>1</v>
      </c>
      <c r="X19" s="625">
        <v>10</v>
      </c>
      <c r="Y19" s="652">
        <v>44985</v>
      </c>
      <c r="Z19" s="625">
        <f t="shared" si="8"/>
        <v>10</v>
      </c>
      <c r="AA19" s="623" t="s">
        <v>301</v>
      </c>
      <c r="AB19" s="624">
        <v>115</v>
      </c>
      <c r="AC19" s="656">
        <f t="shared" si="6"/>
        <v>-40</v>
      </c>
    </row>
    <row r="20" spans="1:29" x14ac:dyDescent="0.25">
      <c r="A20" s="119"/>
      <c r="B20" s="763">
        <f t="shared" si="0"/>
        <v>14</v>
      </c>
      <c r="C20" s="702"/>
      <c r="D20" s="625"/>
      <c r="E20" s="652"/>
      <c r="F20" s="625">
        <f t="shared" si="1"/>
        <v>0</v>
      </c>
      <c r="G20" s="623"/>
      <c r="H20" s="624"/>
      <c r="I20" s="656">
        <f t="shared" si="4"/>
        <v>140</v>
      </c>
      <c r="K20" s="119"/>
      <c r="L20" s="763">
        <f t="shared" si="2"/>
        <v>10</v>
      </c>
      <c r="M20" s="702">
        <v>1</v>
      </c>
      <c r="N20" s="625">
        <v>10</v>
      </c>
      <c r="O20" s="652">
        <v>44989</v>
      </c>
      <c r="P20" s="625">
        <f t="shared" si="7"/>
        <v>10</v>
      </c>
      <c r="Q20" s="623" t="s">
        <v>219</v>
      </c>
      <c r="R20" s="624">
        <v>115</v>
      </c>
      <c r="S20" s="656">
        <f t="shared" si="5"/>
        <v>100</v>
      </c>
      <c r="U20" s="119"/>
      <c r="V20" s="763">
        <f t="shared" si="3"/>
        <v>-5</v>
      </c>
      <c r="W20" s="702">
        <v>1</v>
      </c>
      <c r="X20" s="625">
        <v>10</v>
      </c>
      <c r="Y20" s="652">
        <v>44989</v>
      </c>
      <c r="Z20" s="625">
        <f t="shared" si="8"/>
        <v>10</v>
      </c>
      <c r="AA20" s="623" t="s">
        <v>219</v>
      </c>
      <c r="AB20" s="624">
        <v>115</v>
      </c>
      <c r="AC20" s="656">
        <f t="shared" si="6"/>
        <v>-50</v>
      </c>
    </row>
    <row r="21" spans="1:29" x14ac:dyDescent="0.25">
      <c r="A21" s="119"/>
      <c r="B21" s="763">
        <f t="shared" si="0"/>
        <v>14</v>
      </c>
      <c r="C21" s="702"/>
      <c r="D21" s="625"/>
      <c r="E21" s="652"/>
      <c r="F21" s="625">
        <f t="shared" si="1"/>
        <v>0</v>
      </c>
      <c r="G21" s="623"/>
      <c r="H21" s="624"/>
      <c r="I21" s="656">
        <f t="shared" si="4"/>
        <v>140</v>
      </c>
      <c r="K21" s="119"/>
      <c r="L21" s="763">
        <f t="shared" si="2"/>
        <v>10</v>
      </c>
      <c r="M21" s="702"/>
      <c r="N21" s="625"/>
      <c r="O21" s="652"/>
      <c r="P21" s="625">
        <f t="shared" si="7"/>
        <v>0</v>
      </c>
      <c r="Q21" s="623"/>
      <c r="R21" s="624"/>
      <c r="S21" s="656">
        <f t="shared" si="5"/>
        <v>100</v>
      </c>
      <c r="U21" s="119"/>
      <c r="V21" s="763">
        <f t="shared" si="3"/>
        <v>-5</v>
      </c>
      <c r="W21" s="702"/>
      <c r="X21" s="625"/>
      <c r="Y21" s="652"/>
      <c r="Z21" s="625">
        <f t="shared" si="8"/>
        <v>0</v>
      </c>
      <c r="AA21" s="623"/>
      <c r="AB21" s="624"/>
      <c r="AC21" s="656">
        <f t="shared" si="6"/>
        <v>-50</v>
      </c>
    </row>
    <row r="22" spans="1:29" x14ac:dyDescent="0.25">
      <c r="A22" s="119"/>
      <c r="B22" s="821">
        <f t="shared" si="0"/>
        <v>14</v>
      </c>
      <c r="C22" s="702"/>
      <c r="D22" s="625"/>
      <c r="E22" s="652"/>
      <c r="F22" s="625">
        <f t="shared" si="1"/>
        <v>0</v>
      </c>
      <c r="G22" s="623"/>
      <c r="H22" s="624"/>
      <c r="I22" s="656">
        <f t="shared" si="4"/>
        <v>140</v>
      </c>
      <c r="K22" s="119"/>
      <c r="L22" s="821">
        <f t="shared" si="2"/>
        <v>10</v>
      </c>
      <c r="M22" s="702"/>
      <c r="N22" s="625"/>
      <c r="O22" s="652"/>
      <c r="P22" s="625">
        <f t="shared" si="7"/>
        <v>0</v>
      </c>
      <c r="Q22" s="623"/>
      <c r="R22" s="624"/>
      <c r="S22" s="656">
        <f t="shared" si="5"/>
        <v>100</v>
      </c>
      <c r="U22" s="119"/>
      <c r="V22" s="821">
        <f t="shared" si="3"/>
        <v>-5</v>
      </c>
      <c r="W22" s="702"/>
      <c r="X22" s="625"/>
      <c r="Y22" s="652"/>
      <c r="Z22" s="625">
        <f t="shared" si="8"/>
        <v>0</v>
      </c>
      <c r="AA22" s="623"/>
      <c r="AB22" s="624"/>
      <c r="AC22" s="656">
        <f t="shared" si="6"/>
        <v>-50</v>
      </c>
    </row>
    <row r="23" spans="1:29" x14ac:dyDescent="0.25">
      <c r="A23" s="120"/>
      <c r="B23" s="225">
        <f t="shared" si="0"/>
        <v>14</v>
      </c>
      <c r="C23" s="15"/>
      <c r="D23" s="69"/>
      <c r="E23" s="197"/>
      <c r="F23" s="69">
        <f t="shared" si="1"/>
        <v>0</v>
      </c>
      <c r="G23" s="70"/>
      <c r="H23" s="71"/>
      <c r="I23" s="103">
        <f t="shared" si="4"/>
        <v>140</v>
      </c>
      <c r="K23" s="120"/>
      <c r="L23" s="821">
        <f t="shared" si="2"/>
        <v>10</v>
      </c>
      <c r="M23" s="636"/>
      <c r="N23" s="625"/>
      <c r="O23" s="652"/>
      <c r="P23" s="625">
        <f t="shared" si="7"/>
        <v>0</v>
      </c>
      <c r="Q23" s="623"/>
      <c r="R23" s="624"/>
      <c r="S23" s="656">
        <f t="shared" si="5"/>
        <v>100</v>
      </c>
      <c r="U23" s="120"/>
      <c r="V23" s="821">
        <f t="shared" si="3"/>
        <v>-5</v>
      </c>
      <c r="W23" s="636"/>
      <c r="X23" s="625"/>
      <c r="Y23" s="652"/>
      <c r="Z23" s="625">
        <f t="shared" si="8"/>
        <v>0</v>
      </c>
      <c r="AA23" s="623"/>
      <c r="AB23" s="624"/>
      <c r="AC23" s="656">
        <f t="shared" si="6"/>
        <v>-50</v>
      </c>
    </row>
    <row r="24" spans="1:29" x14ac:dyDescent="0.25">
      <c r="A24" s="119"/>
      <c r="B24" s="225">
        <f t="shared" si="0"/>
        <v>14</v>
      </c>
      <c r="C24" s="15"/>
      <c r="D24" s="69"/>
      <c r="E24" s="197"/>
      <c r="F24" s="69">
        <f t="shared" si="1"/>
        <v>0</v>
      </c>
      <c r="G24" s="70"/>
      <c r="H24" s="71"/>
      <c r="I24" s="103">
        <f t="shared" si="4"/>
        <v>140</v>
      </c>
      <c r="K24" s="119"/>
      <c r="L24" s="821">
        <f t="shared" si="2"/>
        <v>10</v>
      </c>
      <c r="M24" s="702"/>
      <c r="N24" s="625"/>
      <c r="O24" s="652"/>
      <c r="P24" s="625">
        <f t="shared" si="7"/>
        <v>0</v>
      </c>
      <c r="Q24" s="623"/>
      <c r="R24" s="624"/>
      <c r="S24" s="656">
        <f t="shared" si="5"/>
        <v>100</v>
      </c>
      <c r="U24" s="119"/>
      <c r="V24" s="821">
        <f t="shared" si="3"/>
        <v>-5</v>
      </c>
      <c r="W24" s="702"/>
      <c r="X24" s="625"/>
      <c r="Y24" s="652"/>
      <c r="Z24" s="625">
        <f t="shared" si="8"/>
        <v>0</v>
      </c>
      <c r="AA24" s="623"/>
      <c r="AB24" s="624"/>
      <c r="AC24" s="656">
        <f t="shared" si="6"/>
        <v>-50</v>
      </c>
    </row>
    <row r="25" spans="1:29" x14ac:dyDescent="0.25">
      <c r="A25" s="119"/>
      <c r="B25" s="225">
        <f t="shared" si="0"/>
        <v>14</v>
      </c>
      <c r="C25" s="15"/>
      <c r="D25" s="69"/>
      <c r="E25" s="197"/>
      <c r="F25" s="69">
        <f t="shared" si="1"/>
        <v>0</v>
      </c>
      <c r="G25" s="70"/>
      <c r="H25" s="71"/>
      <c r="I25" s="103">
        <f t="shared" si="4"/>
        <v>140</v>
      </c>
      <c r="K25" s="119"/>
      <c r="L25" s="821">
        <f t="shared" si="2"/>
        <v>10</v>
      </c>
      <c r="M25" s="702"/>
      <c r="N25" s="625"/>
      <c r="O25" s="652"/>
      <c r="P25" s="625">
        <f t="shared" si="7"/>
        <v>0</v>
      </c>
      <c r="Q25" s="623"/>
      <c r="R25" s="624"/>
      <c r="S25" s="656">
        <f t="shared" si="5"/>
        <v>100</v>
      </c>
      <c r="U25" s="119"/>
      <c r="V25" s="821">
        <f t="shared" si="3"/>
        <v>-5</v>
      </c>
      <c r="W25" s="702"/>
      <c r="X25" s="625"/>
      <c r="Y25" s="652"/>
      <c r="Z25" s="625">
        <f t="shared" si="8"/>
        <v>0</v>
      </c>
      <c r="AA25" s="623"/>
      <c r="AB25" s="624"/>
      <c r="AC25" s="656">
        <f t="shared" si="6"/>
        <v>-50</v>
      </c>
    </row>
    <row r="26" spans="1:29" x14ac:dyDescent="0.25">
      <c r="A26" s="119"/>
      <c r="B26" s="177">
        <f t="shared" si="0"/>
        <v>14</v>
      </c>
      <c r="C26" s="15"/>
      <c r="D26" s="69"/>
      <c r="E26" s="197"/>
      <c r="F26" s="69">
        <f t="shared" si="1"/>
        <v>0</v>
      </c>
      <c r="G26" s="70"/>
      <c r="H26" s="71"/>
      <c r="I26" s="103">
        <f t="shared" si="4"/>
        <v>140</v>
      </c>
      <c r="K26" s="119"/>
      <c r="L26" s="757">
        <f t="shared" si="2"/>
        <v>10</v>
      </c>
      <c r="M26" s="702"/>
      <c r="N26" s="625"/>
      <c r="O26" s="652"/>
      <c r="P26" s="625">
        <f t="shared" si="7"/>
        <v>0</v>
      </c>
      <c r="Q26" s="623"/>
      <c r="R26" s="624"/>
      <c r="S26" s="656">
        <f t="shared" si="5"/>
        <v>100</v>
      </c>
      <c r="U26" s="119"/>
      <c r="V26" s="757">
        <f t="shared" si="3"/>
        <v>-5</v>
      </c>
      <c r="W26" s="702"/>
      <c r="X26" s="625"/>
      <c r="Y26" s="652"/>
      <c r="Z26" s="625">
        <f t="shared" si="8"/>
        <v>0</v>
      </c>
      <c r="AA26" s="623"/>
      <c r="AB26" s="624"/>
      <c r="AC26" s="656">
        <f t="shared" si="6"/>
        <v>-50</v>
      </c>
    </row>
    <row r="27" spans="1:29" x14ac:dyDescent="0.25">
      <c r="A27" s="119"/>
      <c r="B27" s="225">
        <f t="shared" si="0"/>
        <v>14</v>
      </c>
      <c r="C27" s="15"/>
      <c r="D27" s="69"/>
      <c r="E27" s="197"/>
      <c r="F27" s="69">
        <f t="shared" si="1"/>
        <v>0</v>
      </c>
      <c r="G27" s="70"/>
      <c r="H27" s="71"/>
      <c r="I27" s="103">
        <f t="shared" si="4"/>
        <v>140</v>
      </c>
      <c r="K27" s="119"/>
      <c r="L27" s="821">
        <f t="shared" si="2"/>
        <v>10</v>
      </c>
      <c r="M27" s="702"/>
      <c r="N27" s="625"/>
      <c r="O27" s="652"/>
      <c r="P27" s="625">
        <f t="shared" si="7"/>
        <v>0</v>
      </c>
      <c r="Q27" s="623"/>
      <c r="R27" s="624"/>
      <c r="S27" s="656">
        <f t="shared" si="5"/>
        <v>100</v>
      </c>
      <c r="U27" s="119"/>
      <c r="V27" s="821">
        <f t="shared" si="3"/>
        <v>-5</v>
      </c>
      <c r="W27" s="702"/>
      <c r="X27" s="625"/>
      <c r="Y27" s="652"/>
      <c r="Z27" s="625">
        <f t="shared" si="8"/>
        <v>0</v>
      </c>
      <c r="AA27" s="623"/>
      <c r="AB27" s="624"/>
      <c r="AC27" s="656">
        <f t="shared" si="6"/>
        <v>-50</v>
      </c>
    </row>
    <row r="28" spans="1:29" x14ac:dyDescent="0.25">
      <c r="A28" s="119"/>
      <c r="B28" s="177">
        <f t="shared" si="0"/>
        <v>14</v>
      </c>
      <c r="C28" s="15"/>
      <c r="D28" s="69"/>
      <c r="E28" s="197"/>
      <c r="F28" s="69">
        <f t="shared" si="1"/>
        <v>0</v>
      </c>
      <c r="G28" s="70"/>
      <c r="H28" s="71"/>
      <c r="I28" s="103">
        <f t="shared" si="4"/>
        <v>140</v>
      </c>
      <c r="K28" s="119"/>
      <c r="L28" s="757">
        <f t="shared" si="2"/>
        <v>10</v>
      </c>
      <c r="M28" s="702"/>
      <c r="N28" s="625"/>
      <c r="O28" s="652"/>
      <c r="P28" s="625">
        <f t="shared" si="7"/>
        <v>0</v>
      </c>
      <c r="Q28" s="623"/>
      <c r="R28" s="624"/>
      <c r="S28" s="656">
        <f t="shared" si="5"/>
        <v>100</v>
      </c>
      <c r="U28" s="119"/>
      <c r="V28" s="757">
        <f t="shared" si="3"/>
        <v>-5</v>
      </c>
      <c r="W28" s="702"/>
      <c r="X28" s="625"/>
      <c r="Y28" s="652"/>
      <c r="Z28" s="625">
        <f t="shared" si="8"/>
        <v>0</v>
      </c>
      <c r="AA28" s="623"/>
      <c r="AB28" s="624"/>
      <c r="AC28" s="656">
        <f t="shared" si="6"/>
        <v>-50</v>
      </c>
    </row>
    <row r="29" spans="1:29" x14ac:dyDescent="0.25">
      <c r="A29" s="119"/>
      <c r="B29" s="225">
        <f t="shared" si="0"/>
        <v>14</v>
      </c>
      <c r="C29" s="15"/>
      <c r="D29" s="69"/>
      <c r="E29" s="197"/>
      <c r="F29" s="69">
        <f t="shared" si="1"/>
        <v>0</v>
      </c>
      <c r="G29" s="70"/>
      <c r="H29" s="71"/>
      <c r="I29" s="103">
        <f t="shared" si="4"/>
        <v>140</v>
      </c>
      <c r="K29" s="119"/>
      <c r="L29" s="225">
        <f t="shared" si="2"/>
        <v>10</v>
      </c>
      <c r="M29" s="15"/>
      <c r="N29" s="69"/>
      <c r="O29" s="197"/>
      <c r="P29" s="69">
        <f t="shared" si="7"/>
        <v>0</v>
      </c>
      <c r="Q29" s="70"/>
      <c r="R29" s="71"/>
      <c r="S29" s="103">
        <f t="shared" si="5"/>
        <v>100</v>
      </c>
      <c r="U29" s="119"/>
      <c r="V29" s="225">
        <f t="shared" si="3"/>
        <v>-5</v>
      </c>
      <c r="W29" s="15"/>
      <c r="X29" s="69"/>
      <c r="Y29" s="197"/>
      <c r="Z29" s="69">
        <f t="shared" si="8"/>
        <v>0</v>
      </c>
      <c r="AA29" s="70"/>
      <c r="AB29" s="71"/>
      <c r="AC29" s="103">
        <f t="shared" si="6"/>
        <v>-50</v>
      </c>
    </row>
    <row r="30" spans="1:29" x14ac:dyDescent="0.25">
      <c r="A30" s="119"/>
      <c r="B30" s="225">
        <f t="shared" si="0"/>
        <v>14</v>
      </c>
      <c r="C30" s="15"/>
      <c r="D30" s="69"/>
      <c r="E30" s="197"/>
      <c r="F30" s="69">
        <f t="shared" si="1"/>
        <v>0</v>
      </c>
      <c r="G30" s="70"/>
      <c r="H30" s="71"/>
      <c r="I30" s="103">
        <f t="shared" si="4"/>
        <v>140</v>
      </c>
      <c r="K30" s="119"/>
      <c r="L30" s="225">
        <f t="shared" si="2"/>
        <v>10</v>
      </c>
      <c r="M30" s="15"/>
      <c r="N30" s="69"/>
      <c r="O30" s="197"/>
      <c r="P30" s="69">
        <f t="shared" si="7"/>
        <v>0</v>
      </c>
      <c r="Q30" s="70"/>
      <c r="R30" s="71"/>
      <c r="S30" s="103">
        <f t="shared" si="5"/>
        <v>100</v>
      </c>
      <c r="U30" s="119"/>
      <c r="V30" s="225">
        <f t="shared" si="3"/>
        <v>-5</v>
      </c>
      <c r="W30" s="15"/>
      <c r="X30" s="69"/>
      <c r="Y30" s="197"/>
      <c r="Z30" s="69">
        <f t="shared" si="8"/>
        <v>0</v>
      </c>
      <c r="AA30" s="70"/>
      <c r="AB30" s="71"/>
      <c r="AC30" s="103">
        <f t="shared" si="6"/>
        <v>-50</v>
      </c>
    </row>
    <row r="31" spans="1:29" x14ac:dyDescent="0.25">
      <c r="A31" s="119"/>
      <c r="B31" s="225">
        <f t="shared" si="0"/>
        <v>14</v>
      </c>
      <c r="C31" s="15"/>
      <c r="D31" s="69"/>
      <c r="E31" s="197"/>
      <c r="F31" s="69">
        <f t="shared" si="1"/>
        <v>0</v>
      </c>
      <c r="G31" s="70"/>
      <c r="H31" s="71"/>
      <c r="I31" s="103">
        <f t="shared" si="4"/>
        <v>140</v>
      </c>
      <c r="K31" s="119"/>
      <c r="L31" s="225">
        <f t="shared" si="2"/>
        <v>10</v>
      </c>
      <c r="M31" s="15"/>
      <c r="N31" s="69"/>
      <c r="O31" s="197"/>
      <c r="P31" s="69">
        <f t="shared" si="7"/>
        <v>0</v>
      </c>
      <c r="Q31" s="70"/>
      <c r="R31" s="71"/>
      <c r="S31" s="103">
        <f t="shared" si="5"/>
        <v>100</v>
      </c>
      <c r="U31" s="119"/>
      <c r="V31" s="225">
        <f t="shared" si="3"/>
        <v>-5</v>
      </c>
      <c r="W31" s="15"/>
      <c r="X31" s="69"/>
      <c r="Y31" s="197"/>
      <c r="Z31" s="69">
        <f t="shared" si="8"/>
        <v>0</v>
      </c>
      <c r="AA31" s="70"/>
      <c r="AB31" s="71"/>
      <c r="AC31" s="103">
        <f t="shared" si="6"/>
        <v>-50</v>
      </c>
    </row>
    <row r="32" spans="1:29" x14ac:dyDescent="0.25">
      <c r="A32" s="119"/>
      <c r="B32" s="225">
        <f t="shared" si="0"/>
        <v>14</v>
      </c>
      <c r="C32" s="15"/>
      <c r="D32" s="69"/>
      <c r="E32" s="197"/>
      <c r="F32" s="69">
        <f t="shared" si="1"/>
        <v>0</v>
      </c>
      <c r="G32" s="70"/>
      <c r="H32" s="71"/>
      <c r="I32" s="103">
        <f t="shared" si="4"/>
        <v>140</v>
      </c>
      <c r="K32" s="119"/>
      <c r="L32" s="225">
        <f t="shared" si="2"/>
        <v>10</v>
      </c>
      <c r="M32" s="15"/>
      <c r="N32" s="69"/>
      <c r="O32" s="197"/>
      <c r="P32" s="69">
        <f t="shared" si="7"/>
        <v>0</v>
      </c>
      <c r="Q32" s="70"/>
      <c r="R32" s="71"/>
      <c r="S32" s="103">
        <f t="shared" si="5"/>
        <v>100</v>
      </c>
      <c r="U32" s="119"/>
      <c r="V32" s="225">
        <f t="shared" si="3"/>
        <v>-5</v>
      </c>
      <c r="W32" s="15"/>
      <c r="X32" s="69"/>
      <c r="Y32" s="197"/>
      <c r="Z32" s="69">
        <f t="shared" si="8"/>
        <v>0</v>
      </c>
      <c r="AA32" s="70"/>
      <c r="AB32" s="71"/>
      <c r="AC32" s="103">
        <f t="shared" si="6"/>
        <v>-50</v>
      </c>
    </row>
    <row r="33" spans="1:29" x14ac:dyDescent="0.25">
      <c r="A33" s="119"/>
      <c r="B33" s="225">
        <f t="shared" si="0"/>
        <v>14</v>
      </c>
      <c r="C33" s="15"/>
      <c r="D33" s="69"/>
      <c r="E33" s="197"/>
      <c r="F33" s="69">
        <f t="shared" si="1"/>
        <v>0</v>
      </c>
      <c r="G33" s="70"/>
      <c r="H33" s="71"/>
      <c r="I33" s="103">
        <f t="shared" si="4"/>
        <v>140</v>
      </c>
      <c r="K33" s="119"/>
      <c r="L33" s="225">
        <f t="shared" si="2"/>
        <v>10</v>
      </c>
      <c r="M33" s="15"/>
      <c r="N33" s="69"/>
      <c r="O33" s="197"/>
      <c r="P33" s="69">
        <f t="shared" si="7"/>
        <v>0</v>
      </c>
      <c r="Q33" s="70"/>
      <c r="R33" s="71"/>
      <c r="S33" s="103">
        <f t="shared" si="5"/>
        <v>100</v>
      </c>
      <c r="U33" s="119"/>
      <c r="V33" s="225">
        <f t="shared" si="3"/>
        <v>-5</v>
      </c>
      <c r="W33" s="15"/>
      <c r="X33" s="69"/>
      <c r="Y33" s="197"/>
      <c r="Z33" s="69">
        <f t="shared" si="8"/>
        <v>0</v>
      </c>
      <c r="AA33" s="70"/>
      <c r="AB33" s="71"/>
      <c r="AC33" s="103">
        <f t="shared" si="6"/>
        <v>-50</v>
      </c>
    </row>
    <row r="34" spans="1:29" x14ac:dyDescent="0.25">
      <c r="A34" s="119"/>
      <c r="B34" s="225">
        <f t="shared" si="0"/>
        <v>14</v>
      </c>
      <c r="C34" s="15"/>
      <c r="D34" s="69"/>
      <c r="E34" s="197"/>
      <c r="F34" s="69">
        <f t="shared" si="1"/>
        <v>0</v>
      </c>
      <c r="G34" s="70"/>
      <c r="H34" s="71"/>
      <c r="I34" s="103">
        <f t="shared" si="4"/>
        <v>140</v>
      </c>
      <c r="K34" s="119"/>
      <c r="L34" s="225">
        <f t="shared" si="2"/>
        <v>10</v>
      </c>
      <c r="M34" s="15"/>
      <c r="N34" s="69"/>
      <c r="O34" s="197"/>
      <c r="P34" s="69">
        <f t="shared" si="7"/>
        <v>0</v>
      </c>
      <c r="Q34" s="70"/>
      <c r="R34" s="71"/>
      <c r="S34" s="103">
        <f t="shared" si="5"/>
        <v>100</v>
      </c>
      <c r="U34" s="119"/>
      <c r="V34" s="225">
        <f t="shared" si="3"/>
        <v>-5</v>
      </c>
      <c r="W34" s="15"/>
      <c r="X34" s="69"/>
      <c r="Y34" s="197"/>
      <c r="Z34" s="69">
        <f t="shared" si="8"/>
        <v>0</v>
      </c>
      <c r="AA34" s="70"/>
      <c r="AB34" s="71"/>
      <c r="AC34" s="103">
        <f t="shared" si="6"/>
        <v>-50</v>
      </c>
    </row>
    <row r="35" spans="1:29" x14ac:dyDescent="0.25">
      <c r="A35" s="119"/>
      <c r="B35" s="225">
        <f t="shared" si="0"/>
        <v>14</v>
      </c>
      <c r="C35" s="15"/>
      <c r="D35" s="69"/>
      <c r="E35" s="197"/>
      <c r="F35" s="69">
        <f t="shared" si="1"/>
        <v>0</v>
      </c>
      <c r="G35" s="70"/>
      <c r="H35" s="71"/>
      <c r="I35" s="103">
        <f t="shared" si="4"/>
        <v>140</v>
      </c>
      <c r="K35" s="119"/>
      <c r="L35" s="225">
        <f t="shared" si="2"/>
        <v>10</v>
      </c>
      <c r="M35" s="15"/>
      <c r="N35" s="69"/>
      <c r="O35" s="197"/>
      <c r="P35" s="69">
        <f t="shared" si="7"/>
        <v>0</v>
      </c>
      <c r="Q35" s="70"/>
      <c r="R35" s="71"/>
      <c r="S35" s="103">
        <f t="shared" si="5"/>
        <v>100</v>
      </c>
      <c r="U35" s="119"/>
      <c r="V35" s="225">
        <f t="shared" si="3"/>
        <v>-5</v>
      </c>
      <c r="W35" s="15"/>
      <c r="X35" s="69"/>
      <c r="Y35" s="197"/>
      <c r="Z35" s="69">
        <f t="shared" si="8"/>
        <v>0</v>
      </c>
      <c r="AA35" s="70"/>
      <c r="AB35" s="71"/>
      <c r="AC35" s="103">
        <f t="shared" si="6"/>
        <v>-50</v>
      </c>
    </row>
    <row r="36" spans="1:29" x14ac:dyDescent="0.25">
      <c r="A36" s="119" t="s">
        <v>22</v>
      </c>
      <c r="B36" s="225">
        <f t="shared" si="0"/>
        <v>14</v>
      </c>
      <c r="C36" s="15"/>
      <c r="D36" s="69"/>
      <c r="E36" s="197"/>
      <c r="F36" s="69">
        <f t="shared" si="1"/>
        <v>0</v>
      </c>
      <c r="G36" s="70"/>
      <c r="H36" s="71"/>
      <c r="I36" s="103">
        <f t="shared" si="4"/>
        <v>140</v>
      </c>
      <c r="K36" s="119" t="s">
        <v>22</v>
      </c>
      <c r="L36" s="225">
        <f t="shared" si="2"/>
        <v>10</v>
      </c>
      <c r="M36" s="15"/>
      <c r="N36" s="69"/>
      <c r="O36" s="197"/>
      <c r="P36" s="69">
        <f t="shared" si="7"/>
        <v>0</v>
      </c>
      <c r="Q36" s="70"/>
      <c r="R36" s="71"/>
      <c r="S36" s="103">
        <f t="shared" si="5"/>
        <v>100</v>
      </c>
      <c r="U36" s="119" t="s">
        <v>22</v>
      </c>
      <c r="V36" s="225">
        <f t="shared" si="3"/>
        <v>-5</v>
      </c>
      <c r="W36" s="15"/>
      <c r="X36" s="69"/>
      <c r="Y36" s="197"/>
      <c r="Z36" s="69">
        <f t="shared" si="8"/>
        <v>0</v>
      </c>
      <c r="AA36" s="70"/>
      <c r="AB36" s="71"/>
      <c r="AC36" s="103">
        <f t="shared" si="6"/>
        <v>-50</v>
      </c>
    </row>
    <row r="37" spans="1:29" x14ac:dyDescent="0.25">
      <c r="A37" s="120"/>
      <c r="B37" s="225">
        <f t="shared" si="0"/>
        <v>14</v>
      </c>
      <c r="C37" s="15"/>
      <c r="D37" s="69"/>
      <c r="E37" s="197"/>
      <c r="F37" s="69">
        <f t="shared" si="1"/>
        <v>0</v>
      </c>
      <c r="G37" s="70"/>
      <c r="H37" s="71"/>
      <c r="I37" s="103">
        <f t="shared" si="4"/>
        <v>140</v>
      </c>
      <c r="K37" s="120"/>
      <c r="L37" s="225">
        <f t="shared" si="2"/>
        <v>10</v>
      </c>
      <c r="M37" s="15"/>
      <c r="N37" s="69"/>
      <c r="O37" s="197"/>
      <c r="P37" s="69">
        <f t="shared" si="7"/>
        <v>0</v>
      </c>
      <c r="Q37" s="70"/>
      <c r="R37" s="71"/>
      <c r="S37" s="103">
        <f t="shared" si="5"/>
        <v>100</v>
      </c>
      <c r="U37" s="120"/>
      <c r="V37" s="225">
        <f t="shared" si="3"/>
        <v>-5</v>
      </c>
      <c r="W37" s="15"/>
      <c r="X37" s="69"/>
      <c r="Y37" s="197"/>
      <c r="Z37" s="69">
        <f t="shared" si="8"/>
        <v>0</v>
      </c>
      <c r="AA37" s="70"/>
      <c r="AB37" s="71"/>
      <c r="AC37" s="103">
        <f t="shared" si="6"/>
        <v>-50</v>
      </c>
    </row>
    <row r="38" spans="1:29" x14ac:dyDescent="0.25">
      <c r="A38" s="119"/>
      <c r="B38" s="225">
        <f t="shared" si="0"/>
        <v>14</v>
      </c>
      <c r="C38" s="15"/>
      <c r="D38" s="69"/>
      <c r="E38" s="197"/>
      <c r="F38" s="69">
        <f t="shared" si="1"/>
        <v>0</v>
      </c>
      <c r="G38" s="70"/>
      <c r="H38" s="71"/>
      <c r="I38" s="103">
        <f t="shared" si="4"/>
        <v>140</v>
      </c>
      <c r="K38" s="119"/>
      <c r="L38" s="225">
        <f t="shared" si="2"/>
        <v>10</v>
      </c>
      <c r="M38" s="15"/>
      <c r="N38" s="69"/>
      <c r="O38" s="197"/>
      <c r="P38" s="69">
        <f t="shared" si="7"/>
        <v>0</v>
      </c>
      <c r="Q38" s="70"/>
      <c r="R38" s="71"/>
      <c r="S38" s="103">
        <f t="shared" si="5"/>
        <v>100</v>
      </c>
      <c r="U38" s="119"/>
      <c r="V38" s="225">
        <f t="shared" si="3"/>
        <v>-5</v>
      </c>
      <c r="W38" s="15"/>
      <c r="X38" s="69"/>
      <c r="Y38" s="197"/>
      <c r="Z38" s="69">
        <f t="shared" si="8"/>
        <v>0</v>
      </c>
      <c r="AA38" s="70"/>
      <c r="AB38" s="71"/>
      <c r="AC38" s="103">
        <f t="shared" si="6"/>
        <v>-50</v>
      </c>
    </row>
    <row r="39" spans="1:29" x14ac:dyDescent="0.25">
      <c r="A39" s="119"/>
      <c r="B39" s="83">
        <f t="shared" si="0"/>
        <v>14</v>
      </c>
      <c r="C39" s="15"/>
      <c r="D39" s="69"/>
      <c r="E39" s="197"/>
      <c r="F39" s="69">
        <f t="shared" si="1"/>
        <v>0</v>
      </c>
      <c r="G39" s="70"/>
      <c r="H39" s="71"/>
      <c r="I39" s="103">
        <f t="shared" si="4"/>
        <v>140</v>
      </c>
      <c r="K39" s="119"/>
      <c r="L39" s="83">
        <f t="shared" si="2"/>
        <v>10</v>
      </c>
      <c r="M39" s="15"/>
      <c r="N39" s="69"/>
      <c r="O39" s="197"/>
      <c r="P39" s="69">
        <f t="shared" si="7"/>
        <v>0</v>
      </c>
      <c r="Q39" s="70"/>
      <c r="R39" s="71"/>
      <c r="S39" s="103">
        <f t="shared" si="5"/>
        <v>100</v>
      </c>
      <c r="U39" s="119"/>
      <c r="V39" s="83">
        <f t="shared" si="3"/>
        <v>-5</v>
      </c>
      <c r="W39" s="15"/>
      <c r="X39" s="69"/>
      <c r="Y39" s="197"/>
      <c r="Z39" s="69">
        <f t="shared" si="8"/>
        <v>0</v>
      </c>
      <c r="AA39" s="70"/>
      <c r="AB39" s="71"/>
      <c r="AC39" s="103">
        <f t="shared" si="6"/>
        <v>-50</v>
      </c>
    </row>
    <row r="40" spans="1:29" x14ac:dyDescent="0.25">
      <c r="A40" s="119"/>
      <c r="B40" s="83">
        <f t="shared" si="0"/>
        <v>14</v>
      </c>
      <c r="C40" s="15"/>
      <c r="D40" s="69"/>
      <c r="E40" s="197"/>
      <c r="F40" s="69">
        <f t="shared" si="1"/>
        <v>0</v>
      </c>
      <c r="G40" s="70"/>
      <c r="H40" s="71"/>
      <c r="I40" s="103">
        <f t="shared" si="4"/>
        <v>140</v>
      </c>
      <c r="K40" s="119"/>
      <c r="L40" s="83">
        <f t="shared" si="2"/>
        <v>10</v>
      </c>
      <c r="M40" s="15"/>
      <c r="N40" s="69"/>
      <c r="O40" s="197"/>
      <c r="P40" s="69">
        <f t="shared" si="7"/>
        <v>0</v>
      </c>
      <c r="Q40" s="70"/>
      <c r="R40" s="71"/>
      <c r="S40" s="103">
        <f t="shared" si="5"/>
        <v>100</v>
      </c>
      <c r="U40" s="119"/>
      <c r="V40" s="83">
        <f t="shared" si="3"/>
        <v>-5</v>
      </c>
      <c r="W40" s="15"/>
      <c r="X40" s="69"/>
      <c r="Y40" s="197"/>
      <c r="Z40" s="69">
        <f t="shared" si="8"/>
        <v>0</v>
      </c>
      <c r="AA40" s="70"/>
      <c r="AB40" s="71"/>
      <c r="AC40" s="103">
        <f t="shared" si="6"/>
        <v>-50</v>
      </c>
    </row>
    <row r="41" spans="1:29" x14ac:dyDescent="0.25">
      <c r="A41" s="119"/>
      <c r="B41" s="83">
        <f t="shared" si="0"/>
        <v>14</v>
      </c>
      <c r="C41" s="15"/>
      <c r="D41" s="69"/>
      <c r="E41" s="197"/>
      <c r="F41" s="69">
        <f t="shared" si="1"/>
        <v>0</v>
      </c>
      <c r="G41" s="70"/>
      <c r="H41" s="71"/>
      <c r="I41" s="103">
        <f t="shared" si="4"/>
        <v>140</v>
      </c>
      <c r="K41" s="119"/>
      <c r="L41" s="83">
        <f t="shared" si="2"/>
        <v>10</v>
      </c>
      <c r="M41" s="15"/>
      <c r="N41" s="69"/>
      <c r="O41" s="197"/>
      <c r="P41" s="69">
        <f t="shared" si="7"/>
        <v>0</v>
      </c>
      <c r="Q41" s="70"/>
      <c r="R41" s="71"/>
      <c r="S41" s="103">
        <f t="shared" si="5"/>
        <v>100</v>
      </c>
      <c r="U41" s="119"/>
      <c r="V41" s="83">
        <f t="shared" si="3"/>
        <v>-5</v>
      </c>
      <c r="W41" s="15"/>
      <c r="X41" s="69"/>
      <c r="Y41" s="197"/>
      <c r="Z41" s="69">
        <f t="shared" si="8"/>
        <v>0</v>
      </c>
      <c r="AA41" s="70"/>
      <c r="AB41" s="71"/>
      <c r="AC41" s="103">
        <f t="shared" si="6"/>
        <v>-50</v>
      </c>
    </row>
    <row r="42" spans="1:29" x14ac:dyDescent="0.25">
      <c r="A42" s="119"/>
      <c r="B42" s="83">
        <f t="shared" si="0"/>
        <v>14</v>
      </c>
      <c r="C42" s="15"/>
      <c r="D42" s="69"/>
      <c r="E42" s="197"/>
      <c r="F42" s="69">
        <f t="shared" si="1"/>
        <v>0</v>
      </c>
      <c r="G42" s="70"/>
      <c r="H42" s="71"/>
      <c r="I42" s="103">
        <f t="shared" si="4"/>
        <v>140</v>
      </c>
      <c r="K42" s="119"/>
      <c r="L42" s="83">
        <f t="shared" si="2"/>
        <v>10</v>
      </c>
      <c r="M42" s="15"/>
      <c r="N42" s="69"/>
      <c r="O42" s="197"/>
      <c r="P42" s="69">
        <f t="shared" si="7"/>
        <v>0</v>
      </c>
      <c r="Q42" s="70"/>
      <c r="R42" s="71"/>
      <c r="S42" s="103">
        <f t="shared" si="5"/>
        <v>100</v>
      </c>
      <c r="U42" s="119"/>
      <c r="V42" s="83">
        <f t="shared" si="3"/>
        <v>-5</v>
      </c>
      <c r="W42" s="15"/>
      <c r="X42" s="69"/>
      <c r="Y42" s="197"/>
      <c r="Z42" s="69">
        <f t="shared" si="8"/>
        <v>0</v>
      </c>
      <c r="AA42" s="70"/>
      <c r="AB42" s="71"/>
      <c r="AC42" s="103">
        <f t="shared" si="6"/>
        <v>-50</v>
      </c>
    </row>
    <row r="43" spans="1:29" x14ac:dyDescent="0.25">
      <c r="A43" s="119"/>
      <c r="B43" s="83">
        <f t="shared" si="0"/>
        <v>14</v>
      </c>
      <c r="C43" s="15"/>
      <c r="D43" s="69"/>
      <c r="E43" s="197"/>
      <c r="F43" s="69">
        <f t="shared" si="1"/>
        <v>0</v>
      </c>
      <c r="G43" s="70"/>
      <c r="H43" s="71"/>
      <c r="I43" s="103">
        <f t="shared" si="4"/>
        <v>140</v>
      </c>
      <c r="K43" s="119"/>
      <c r="L43" s="83">
        <f t="shared" si="2"/>
        <v>10</v>
      </c>
      <c r="M43" s="15"/>
      <c r="N43" s="69"/>
      <c r="O43" s="197"/>
      <c r="P43" s="69">
        <f t="shared" si="7"/>
        <v>0</v>
      </c>
      <c r="Q43" s="70"/>
      <c r="R43" s="71"/>
      <c r="S43" s="103">
        <f t="shared" si="5"/>
        <v>100</v>
      </c>
      <c r="U43" s="119"/>
      <c r="V43" s="83">
        <f t="shared" si="3"/>
        <v>-5</v>
      </c>
      <c r="W43" s="15"/>
      <c r="X43" s="69"/>
      <c r="Y43" s="197"/>
      <c r="Z43" s="69">
        <f t="shared" si="8"/>
        <v>0</v>
      </c>
      <c r="AA43" s="70"/>
      <c r="AB43" s="71"/>
      <c r="AC43" s="103">
        <f t="shared" si="6"/>
        <v>-50</v>
      </c>
    </row>
    <row r="44" spans="1:29" x14ac:dyDescent="0.25">
      <c r="A44" s="119"/>
      <c r="B44" s="83">
        <f t="shared" si="0"/>
        <v>14</v>
      </c>
      <c r="C44" s="15"/>
      <c r="D44" s="69"/>
      <c r="E44" s="197"/>
      <c r="F44" s="69">
        <f t="shared" si="1"/>
        <v>0</v>
      </c>
      <c r="G44" s="70"/>
      <c r="H44" s="71"/>
      <c r="I44" s="103">
        <f t="shared" si="4"/>
        <v>140</v>
      </c>
      <c r="K44" s="119"/>
      <c r="L44" s="83">
        <f t="shared" si="2"/>
        <v>10</v>
      </c>
      <c r="M44" s="15"/>
      <c r="N44" s="69"/>
      <c r="O44" s="197"/>
      <c r="P44" s="69">
        <f t="shared" si="7"/>
        <v>0</v>
      </c>
      <c r="Q44" s="70"/>
      <c r="R44" s="71"/>
      <c r="S44" s="103">
        <f t="shared" si="5"/>
        <v>100</v>
      </c>
      <c r="U44" s="119"/>
      <c r="V44" s="83">
        <f t="shared" si="3"/>
        <v>-5</v>
      </c>
      <c r="W44" s="15"/>
      <c r="X44" s="69"/>
      <c r="Y44" s="197"/>
      <c r="Z44" s="69">
        <f t="shared" si="8"/>
        <v>0</v>
      </c>
      <c r="AA44" s="70"/>
      <c r="AB44" s="71"/>
      <c r="AC44" s="103">
        <f t="shared" si="6"/>
        <v>-50</v>
      </c>
    </row>
    <row r="45" spans="1:29" x14ac:dyDescent="0.25">
      <c r="A45" s="119"/>
      <c r="B45" s="83">
        <f t="shared" si="0"/>
        <v>14</v>
      </c>
      <c r="C45" s="15"/>
      <c r="D45" s="69"/>
      <c r="E45" s="197"/>
      <c r="F45" s="69">
        <f t="shared" si="1"/>
        <v>0</v>
      </c>
      <c r="G45" s="70"/>
      <c r="H45" s="71"/>
      <c r="I45" s="103">
        <f t="shared" si="4"/>
        <v>140</v>
      </c>
      <c r="K45" s="119"/>
      <c r="L45" s="83">
        <f t="shared" si="2"/>
        <v>10</v>
      </c>
      <c r="M45" s="15"/>
      <c r="N45" s="69"/>
      <c r="O45" s="197"/>
      <c r="P45" s="69">
        <f t="shared" si="7"/>
        <v>0</v>
      </c>
      <c r="Q45" s="70"/>
      <c r="R45" s="71"/>
      <c r="S45" s="103">
        <f t="shared" si="5"/>
        <v>100</v>
      </c>
      <c r="U45" s="119"/>
      <c r="V45" s="83">
        <f t="shared" si="3"/>
        <v>-5</v>
      </c>
      <c r="W45" s="15"/>
      <c r="X45" s="69"/>
      <c r="Y45" s="197"/>
      <c r="Z45" s="69">
        <f t="shared" si="8"/>
        <v>0</v>
      </c>
      <c r="AA45" s="70"/>
      <c r="AB45" s="71"/>
      <c r="AC45" s="103">
        <f t="shared" si="6"/>
        <v>-50</v>
      </c>
    </row>
    <row r="46" spans="1:29" x14ac:dyDescent="0.25">
      <c r="A46" s="119"/>
      <c r="B46" s="83">
        <f t="shared" si="0"/>
        <v>14</v>
      </c>
      <c r="C46" s="15"/>
      <c r="D46" s="69"/>
      <c r="E46" s="197"/>
      <c r="F46" s="69">
        <f t="shared" si="1"/>
        <v>0</v>
      </c>
      <c r="G46" s="70"/>
      <c r="H46" s="71"/>
      <c r="I46" s="103">
        <f t="shared" si="4"/>
        <v>140</v>
      </c>
      <c r="K46" s="119"/>
      <c r="L46" s="83">
        <f t="shared" si="2"/>
        <v>10</v>
      </c>
      <c r="M46" s="15"/>
      <c r="N46" s="69"/>
      <c r="O46" s="197"/>
      <c r="P46" s="69">
        <f t="shared" si="7"/>
        <v>0</v>
      </c>
      <c r="Q46" s="70"/>
      <c r="R46" s="71"/>
      <c r="S46" s="103">
        <f t="shared" si="5"/>
        <v>100</v>
      </c>
      <c r="U46" s="119"/>
      <c r="V46" s="83">
        <f t="shared" si="3"/>
        <v>-5</v>
      </c>
      <c r="W46" s="15"/>
      <c r="X46" s="69"/>
      <c r="Y46" s="197"/>
      <c r="Z46" s="69">
        <f t="shared" si="8"/>
        <v>0</v>
      </c>
      <c r="AA46" s="70"/>
      <c r="AB46" s="71"/>
      <c r="AC46" s="103">
        <f t="shared" si="6"/>
        <v>-50</v>
      </c>
    </row>
    <row r="47" spans="1:29" x14ac:dyDescent="0.25">
      <c r="A47" s="119"/>
      <c r="B47" s="83">
        <f t="shared" si="0"/>
        <v>14</v>
      </c>
      <c r="C47" s="15"/>
      <c r="D47" s="69"/>
      <c r="E47" s="197"/>
      <c r="F47" s="69">
        <f t="shared" si="1"/>
        <v>0</v>
      </c>
      <c r="G47" s="70"/>
      <c r="H47" s="71"/>
      <c r="I47" s="103">
        <f t="shared" si="4"/>
        <v>140</v>
      </c>
      <c r="K47" s="119"/>
      <c r="L47" s="83">
        <f t="shared" si="2"/>
        <v>10</v>
      </c>
      <c r="M47" s="15"/>
      <c r="N47" s="69"/>
      <c r="O47" s="197"/>
      <c r="P47" s="69">
        <f t="shared" si="7"/>
        <v>0</v>
      </c>
      <c r="Q47" s="70"/>
      <c r="R47" s="71"/>
      <c r="S47" s="103">
        <f t="shared" si="5"/>
        <v>100</v>
      </c>
      <c r="U47" s="119"/>
      <c r="V47" s="83">
        <f t="shared" si="3"/>
        <v>-5</v>
      </c>
      <c r="W47" s="15"/>
      <c r="X47" s="69"/>
      <c r="Y47" s="197"/>
      <c r="Z47" s="69">
        <f t="shared" si="8"/>
        <v>0</v>
      </c>
      <c r="AA47" s="70"/>
      <c r="AB47" s="71"/>
      <c r="AC47" s="103">
        <f t="shared" si="6"/>
        <v>-50</v>
      </c>
    </row>
    <row r="48" spans="1:29" x14ac:dyDescent="0.25">
      <c r="A48" s="119"/>
      <c r="B48" s="83">
        <f t="shared" si="0"/>
        <v>14</v>
      </c>
      <c r="C48" s="15"/>
      <c r="D48" s="69"/>
      <c r="E48" s="197"/>
      <c r="F48" s="69">
        <f t="shared" si="1"/>
        <v>0</v>
      </c>
      <c r="G48" s="70"/>
      <c r="H48" s="71"/>
      <c r="I48" s="103">
        <f t="shared" si="4"/>
        <v>140</v>
      </c>
      <c r="K48" s="119"/>
      <c r="L48" s="83">
        <f t="shared" si="2"/>
        <v>10</v>
      </c>
      <c r="M48" s="15"/>
      <c r="N48" s="69"/>
      <c r="O48" s="197"/>
      <c r="P48" s="69">
        <f t="shared" si="7"/>
        <v>0</v>
      </c>
      <c r="Q48" s="70"/>
      <c r="R48" s="71"/>
      <c r="S48" s="103">
        <f t="shared" si="5"/>
        <v>100</v>
      </c>
      <c r="U48" s="119"/>
      <c r="V48" s="83">
        <f t="shared" si="3"/>
        <v>-5</v>
      </c>
      <c r="W48" s="15"/>
      <c r="X48" s="69"/>
      <c r="Y48" s="197"/>
      <c r="Z48" s="69">
        <f t="shared" si="8"/>
        <v>0</v>
      </c>
      <c r="AA48" s="70"/>
      <c r="AB48" s="71"/>
      <c r="AC48" s="103">
        <f t="shared" si="6"/>
        <v>-50</v>
      </c>
    </row>
    <row r="49" spans="1:29" x14ac:dyDescent="0.25">
      <c r="A49" s="119"/>
      <c r="B49" s="83">
        <f t="shared" si="0"/>
        <v>14</v>
      </c>
      <c r="C49" s="15"/>
      <c r="D49" s="69"/>
      <c r="E49" s="197"/>
      <c r="F49" s="69">
        <f t="shared" si="1"/>
        <v>0</v>
      </c>
      <c r="G49" s="70"/>
      <c r="H49" s="71"/>
      <c r="I49" s="103">
        <f t="shared" si="4"/>
        <v>140</v>
      </c>
      <c r="K49" s="119"/>
      <c r="L49" s="83">
        <f t="shared" si="2"/>
        <v>10</v>
      </c>
      <c r="M49" s="15"/>
      <c r="N49" s="69"/>
      <c r="O49" s="197"/>
      <c r="P49" s="69">
        <f t="shared" si="7"/>
        <v>0</v>
      </c>
      <c r="Q49" s="70"/>
      <c r="R49" s="71"/>
      <c r="S49" s="103">
        <f t="shared" si="5"/>
        <v>100</v>
      </c>
      <c r="U49" s="119"/>
      <c r="V49" s="83">
        <f t="shared" si="3"/>
        <v>-5</v>
      </c>
      <c r="W49" s="15"/>
      <c r="X49" s="69"/>
      <c r="Y49" s="197"/>
      <c r="Z49" s="69">
        <f t="shared" si="8"/>
        <v>0</v>
      </c>
      <c r="AA49" s="70"/>
      <c r="AB49" s="71"/>
      <c r="AC49" s="103">
        <f t="shared" si="6"/>
        <v>-50</v>
      </c>
    </row>
    <row r="50" spans="1:29" x14ac:dyDescent="0.25">
      <c r="A50" s="119"/>
      <c r="B50" s="83">
        <f t="shared" si="0"/>
        <v>14</v>
      </c>
      <c r="C50" s="15"/>
      <c r="D50" s="69"/>
      <c r="E50" s="197"/>
      <c r="F50" s="69">
        <f t="shared" si="1"/>
        <v>0</v>
      </c>
      <c r="G50" s="70"/>
      <c r="H50" s="71"/>
      <c r="I50" s="103">
        <f t="shared" si="4"/>
        <v>140</v>
      </c>
      <c r="K50" s="119"/>
      <c r="L50" s="83">
        <f t="shared" si="2"/>
        <v>10</v>
      </c>
      <c r="M50" s="15"/>
      <c r="N50" s="69"/>
      <c r="O50" s="197"/>
      <c r="P50" s="69">
        <f t="shared" si="7"/>
        <v>0</v>
      </c>
      <c r="Q50" s="70"/>
      <c r="R50" s="71"/>
      <c r="S50" s="103">
        <f t="shared" si="5"/>
        <v>100</v>
      </c>
      <c r="U50" s="119"/>
      <c r="V50" s="83">
        <f t="shared" si="3"/>
        <v>-5</v>
      </c>
      <c r="W50" s="15"/>
      <c r="X50" s="69"/>
      <c r="Y50" s="197"/>
      <c r="Z50" s="69">
        <f t="shared" si="8"/>
        <v>0</v>
      </c>
      <c r="AA50" s="70"/>
      <c r="AB50" s="71"/>
      <c r="AC50" s="103">
        <f t="shared" si="6"/>
        <v>-50</v>
      </c>
    </row>
    <row r="51" spans="1:29" x14ac:dyDescent="0.25">
      <c r="A51" s="119"/>
      <c r="B51" s="83">
        <f t="shared" si="0"/>
        <v>14</v>
      </c>
      <c r="C51" s="15"/>
      <c r="D51" s="69"/>
      <c r="E51" s="197"/>
      <c r="F51" s="69">
        <f t="shared" si="1"/>
        <v>0</v>
      </c>
      <c r="G51" s="70"/>
      <c r="H51" s="71"/>
      <c r="I51" s="103">
        <f t="shared" si="4"/>
        <v>140</v>
      </c>
      <c r="K51" s="119"/>
      <c r="L51" s="83">
        <f t="shared" si="2"/>
        <v>10</v>
      </c>
      <c r="M51" s="15"/>
      <c r="N51" s="69"/>
      <c r="O51" s="197"/>
      <c r="P51" s="69">
        <f t="shared" si="7"/>
        <v>0</v>
      </c>
      <c r="Q51" s="70"/>
      <c r="R51" s="71"/>
      <c r="S51" s="103">
        <f t="shared" si="5"/>
        <v>100</v>
      </c>
      <c r="U51" s="119"/>
      <c r="V51" s="83">
        <f t="shared" si="3"/>
        <v>-5</v>
      </c>
      <c r="W51" s="15"/>
      <c r="X51" s="69"/>
      <c r="Y51" s="197"/>
      <c r="Z51" s="69">
        <f t="shared" si="8"/>
        <v>0</v>
      </c>
      <c r="AA51" s="70"/>
      <c r="AB51" s="71"/>
      <c r="AC51" s="103">
        <f t="shared" si="6"/>
        <v>-50</v>
      </c>
    </row>
    <row r="52" spans="1:29" x14ac:dyDescent="0.25">
      <c r="A52" s="119"/>
      <c r="B52" s="83">
        <f t="shared" si="0"/>
        <v>14</v>
      </c>
      <c r="C52" s="15"/>
      <c r="D52" s="69"/>
      <c r="E52" s="197"/>
      <c r="F52" s="69">
        <f t="shared" si="1"/>
        <v>0</v>
      </c>
      <c r="G52" s="70"/>
      <c r="H52" s="71"/>
      <c r="I52" s="103">
        <f t="shared" si="4"/>
        <v>140</v>
      </c>
      <c r="K52" s="119"/>
      <c r="L52" s="83">
        <f t="shared" si="2"/>
        <v>10</v>
      </c>
      <c r="M52" s="15"/>
      <c r="N52" s="69"/>
      <c r="O52" s="197"/>
      <c r="P52" s="69">
        <f t="shared" si="7"/>
        <v>0</v>
      </c>
      <c r="Q52" s="70"/>
      <c r="R52" s="71"/>
      <c r="S52" s="103">
        <f t="shared" si="5"/>
        <v>100</v>
      </c>
      <c r="U52" s="119"/>
      <c r="V52" s="83">
        <f t="shared" si="3"/>
        <v>-5</v>
      </c>
      <c r="W52" s="15"/>
      <c r="X52" s="69"/>
      <c r="Y52" s="197"/>
      <c r="Z52" s="69">
        <f t="shared" si="8"/>
        <v>0</v>
      </c>
      <c r="AA52" s="70"/>
      <c r="AB52" s="71"/>
      <c r="AC52" s="103">
        <f t="shared" si="6"/>
        <v>-50</v>
      </c>
    </row>
    <row r="53" spans="1:29" x14ac:dyDescent="0.25">
      <c r="A53" s="119"/>
      <c r="B53" s="83">
        <f t="shared" si="0"/>
        <v>14</v>
      </c>
      <c r="C53" s="15"/>
      <c r="D53" s="69"/>
      <c r="E53" s="197"/>
      <c r="F53" s="69">
        <f t="shared" si="1"/>
        <v>0</v>
      </c>
      <c r="G53" s="70"/>
      <c r="H53" s="71"/>
      <c r="I53" s="103">
        <f t="shared" si="4"/>
        <v>140</v>
      </c>
      <c r="K53" s="119"/>
      <c r="L53" s="83">
        <f t="shared" si="2"/>
        <v>10</v>
      </c>
      <c r="M53" s="15"/>
      <c r="N53" s="69"/>
      <c r="O53" s="197"/>
      <c r="P53" s="69">
        <f t="shared" si="7"/>
        <v>0</v>
      </c>
      <c r="Q53" s="70"/>
      <c r="R53" s="71"/>
      <c r="S53" s="103">
        <f t="shared" si="5"/>
        <v>100</v>
      </c>
      <c r="U53" s="119"/>
      <c r="V53" s="83">
        <f t="shared" si="3"/>
        <v>-5</v>
      </c>
      <c r="W53" s="15"/>
      <c r="X53" s="69"/>
      <c r="Y53" s="197"/>
      <c r="Z53" s="69">
        <f t="shared" si="8"/>
        <v>0</v>
      </c>
      <c r="AA53" s="70"/>
      <c r="AB53" s="71"/>
      <c r="AC53" s="103">
        <f t="shared" si="6"/>
        <v>-50</v>
      </c>
    </row>
    <row r="54" spans="1:29" x14ac:dyDescent="0.25">
      <c r="A54" s="119"/>
      <c r="B54" s="83">
        <f t="shared" si="0"/>
        <v>14</v>
      </c>
      <c r="C54" s="15"/>
      <c r="D54" s="69"/>
      <c r="E54" s="197"/>
      <c r="F54" s="69">
        <f t="shared" si="1"/>
        <v>0</v>
      </c>
      <c r="G54" s="70"/>
      <c r="H54" s="71"/>
      <c r="I54" s="103">
        <f t="shared" si="4"/>
        <v>140</v>
      </c>
      <c r="K54" s="119"/>
      <c r="L54" s="83">
        <f t="shared" si="2"/>
        <v>10</v>
      </c>
      <c r="M54" s="15"/>
      <c r="N54" s="69"/>
      <c r="O54" s="197"/>
      <c r="P54" s="69">
        <f t="shared" si="7"/>
        <v>0</v>
      </c>
      <c r="Q54" s="70"/>
      <c r="R54" s="71"/>
      <c r="S54" s="103">
        <f t="shared" si="5"/>
        <v>100</v>
      </c>
      <c r="U54" s="119"/>
      <c r="V54" s="83">
        <f t="shared" si="3"/>
        <v>-5</v>
      </c>
      <c r="W54" s="15"/>
      <c r="X54" s="69"/>
      <c r="Y54" s="197"/>
      <c r="Z54" s="69">
        <f t="shared" si="8"/>
        <v>0</v>
      </c>
      <c r="AA54" s="70"/>
      <c r="AB54" s="71"/>
      <c r="AC54" s="103">
        <f t="shared" si="6"/>
        <v>-50</v>
      </c>
    </row>
    <row r="55" spans="1:29" x14ac:dyDescent="0.25">
      <c r="A55" s="119"/>
      <c r="B55" s="12">
        <f t="shared" si="0"/>
        <v>14</v>
      </c>
      <c r="C55" s="15"/>
      <c r="D55" s="69"/>
      <c r="E55" s="197"/>
      <c r="F55" s="69">
        <f t="shared" si="1"/>
        <v>0</v>
      </c>
      <c r="G55" s="70"/>
      <c r="H55" s="71"/>
      <c r="I55" s="103">
        <f t="shared" si="4"/>
        <v>140</v>
      </c>
      <c r="K55" s="119"/>
      <c r="L55" s="12">
        <f t="shared" si="2"/>
        <v>10</v>
      </c>
      <c r="M55" s="15"/>
      <c r="N55" s="69"/>
      <c r="O55" s="197"/>
      <c r="P55" s="69">
        <f t="shared" si="7"/>
        <v>0</v>
      </c>
      <c r="Q55" s="70"/>
      <c r="R55" s="71"/>
      <c r="S55" s="103">
        <f t="shared" si="5"/>
        <v>100</v>
      </c>
      <c r="U55" s="119"/>
      <c r="V55" s="12">
        <f t="shared" si="3"/>
        <v>-5</v>
      </c>
      <c r="W55" s="15"/>
      <c r="X55" s="69"/>
      <c r="Y55" s="197"/>
      <c r="Z55" s="69">
        <f t="shared" si="8"/>
        <v>0</v>
      </c>
      <c r="AA55" s="70"/>
      <c r="AB55" s="71"/>
      <c r="AC55" s="103">
        <f t="shared" si="6"/>
        <v>-50</v>
      </c>
    </row>
    <row r="56" spans="1:29" x14ac:dyDescent="0.25">
      <c r="A56" s="119"/>
      <c r="B56" s="12">
        <f t="shared" si="0"/>
        <v>14</v>
      </c>
      <c r="C56" s="15"/>
      <c r="D56" s="69"/>
      <c r="E56" s="197"/>
      <c r="F56" s="69">
        <f t="shared" si="1"/>
        <v>0</v>
      </c>
      <c r="G56" s="70"/>
      <c r="H56" s="71"/>
      <c r="I56" s="103">
        <f t="shared" si="4"/>
        <v>140</v>
      </c>
      <c r="K56" s="119"/>
      <c r="L56" s="12">
        <f t="shared" si="2"/>
        <v>10</v>
      </c>
      <c r="M56" s="15"/>
      <c r="N56" s="69"/>
      <c r="O56" s="197"/>
      <c r="P56" s="69">
        <f t="shared" si="7"/>
        <v>0</v>
      </c>
      <c r="Q56" s="70"/>
      <c r="R56" s="71"/>
      <c r="S56" s="103">
        <f t="shared" si="5"/>
        <v>100</v>
      </c>
      <c r="U56" s="119"/>
      <c r="V56" s="12">
        <f t="shared" si="3"/>
        <v>-5</v>
      </c>
      <c r="W56" s="15"/>
      <c r="X56" s="69"/>
      <c r="Y56" s="197"/>
      <c r="Z56" s="69">
        <f t="shared" si="8"/>
        <v>0</v>
      </c>
      <c r="AA56" s="70"/>
      <c r="AB56" s="71"/>
      <c r="AC56" s="103">
        <f t="shared" si="6"/>
        <v>-50</v>
      </c>
    </row>
    <row r="57" spans="1:29" x14ac:dyDescent="0.25">
      <c r="A57" s="119"/>
      <c r="B57" s="12">
        <f t="shared" si="0"/>
        <v>14</v>
      </c>
      <c r="C57" s="15"/>
      <c r="D57" s="69"/>
      <c r="E57" s="197"/>
      <c r="F57" s="69">
        <f t="shared" si="1"/>
        <v>0</v>
      </c>
      <c r="G57" s="70"/>
      <c r="H57" s="71"/>
      <c r="I57" s="103">
        <f t="shared" si="4"/>
        <v>140</v>
      </c>
      <c r="K57" s="119"/>
      <c r="L57" s="12">
        <f t="shared" si="2"/>
        <v>10</v>
      </c>
      <c r="M57" s="15"/>
      <c r="N57" s="69"/>
      <c r="O57" s="197"/>
      <c r="P57" s="69">
        <f t="shared" si="7"/>
        <v>0</v>
      </c>
      <c r="Q57" s="70"/>
      <c r="R57" s="71"/>
      <c r="S57" s="103">
        <f t="shared" si="5"/>
        <v>100</v>
      </c>
      <c r="U57" s="119"/>
      <c r="V57" s="12">
        <f t="shared" si="3"/>
        <v>-5</v>
      </c>
      <c r="W57" s="15"/>
      <c r="X57" s="69"/>
      <c r="Y57" s="197"/>
      <c r="Z57" s="69">
        <f t="shared" si="8"/>
        <v>0</v>
      </c>
      <c r="AA57" s="70"/>
      <c r="AB57" s="71"/>
      <c r="AC57" s="103">
        <f t="shared" si="6"/>
        <v>-50</v>
      </c>
    </row>
    <row r="58" spans="1:29" x14ac:dyDescent="0.25">
      <c r="A58" s="119"/>
      <c r="B58" s="12">
        <f t="shared" si="0"/>
        <v>14</v>
      </c>
      <c r="C58" s="15"/>
      <c r="D58" s="69"/>
      <c r="E58" s="197"/>
      <c r="F58" s="69">
        <f t="shared" si="1"/>
        <v>0</v>
      </c>
      <c r="G58" s="70"/>
      <c r="H58" s="71"/>
      <c r="I58" s="103">
        <f t="shared" si="4"/>
        <v>140</v>
      </c>
      <c r="K58" s="119"/>
      <c r="L58" s="12">
        <f t="shared" si="2"/>
        <v>10</v>
      </c>
      <c r="M58" s="15"/>
      <c r="N58" s="69"/>
      <c r="O58" s="197"/>
      <c r="P58" s="69">
        <f t="shared" si="7"/>
        <v>0</v>
      </c>
      <c r="Q58" s="70"/>
      <c r="R58" s="71"/>
      <c r="S58" s="103">
        <f t="shared" si="5"/>
        <v>100</v>
      </c>
      <c r="U58" s="119"/>
      <c r="V58" s="12">
        <f t="shared" si="3"/>
        <v>-5</v>
      </c>
      <c r="W58" s="15"/>
      <c r="X58" s="69"/>
      <c r="Y58" s="197"/>
      <c r="Z58" s="69">
        <f t="shared" si="8"/>
        <v>0</v>
      </c>
      <c r="AA58" s="70"/>
      <c r="AB58" s="71"/>
      <c r="AC58" s="103">
        <f t="shared" si="6"/>
        <v>-50</v>
      </c>
    </row>
    <row r="59" spans="1:29" x14ac:dyDescent="0.25">
      <c r="A59" s="119"/>
      <c r="B59" s="12">
        <f t="shared" si="0"/>
        <v>14</v>
      </c>
      <c r="C59" s="15"/>
      <c r="D59" s="69"/>
      <c r="E59" s="197"/>
      <c r="F59" s="69">
        <f t="shared" si="1"/>
        <v>0</v>
      </c>
      <c r="G59" s="70"/>
      <c r="H59" s="71"/>
      <c r="I59" s="103">
        <f t="shared" si="4"/>
        <v>140</v>
      </c>
      <c r="K59" s="119"/>
      <c r="L59" s="12">
        <f t="shared" si="2"/>
        <v>10</v>
      </c>
      <c r="M59" s="15"/>
      <c r="N59" s="69"/>
      <c r="O59" s="197"/>
      <c r="P59" s="69">
        <f t="shared" si="7"/>
        <v>0</v>
      </c>
      <c r="Q59" s="70"/>
      <c r="R59" s="71"/>
      <c r="S59" s="103">
        <f t="shared" si="5"/>
        <v>100</v>
      </c>
      <c r="U59" s="119"/>
      <c r="V59" s="12">
        <f t="shared" si="3"/>
        <v>-5</v>
      </c>
      <c r="W59" s="15"/>
      <c r="X59" s="69"/>
      <c r="Y59" s="197"/>
      <c r="Z59" s="69">
        <f t="shared" si="8"/>
        <v>0</v>
      </c>
      <c r="AA59" s="70"/>
      <c r="AB59" s="71"/>
      <c r="AC59" s="103">
        <f t="shared" si="6"/>
        <v>-50</v>
      </c>
    </row>
    <row r="60" spans="1:29" x14ac:dyDescent="0.25">
      <c r="A60" s="119"/>
      <c r="B60" s="12">
        <f t="shared" si="0"/>
        <v>14</v>
      </c>
      <c r="C60" s="15"/>
      <c r="D60" s="69"/>
      <c r="E60" s="197"/>
      <c r="F60" s="69">
        <f t="shared" si="1"/>
        <v>0</v>
      </c>
      <c r="G60" s="70"/>
      <c r="H60" s="71"/>
      <c r="I60" s="103">
        <f t="shared" si="4"/>
        <v>140</v>
      </c>
      <c r="K60" s="119"/>
      <c r="L60" s="12">
        <f t="shared" si="2"/>
        <v>10</v>
      </c>
      <c r="M60" s="15"/>
      <c r="N60" s="69"/>
      <c r="O60" s="197"/>
      <c r="P60" s="69">
        <f t="shared" si="7"/>
        <v>0</v>
      </c>
      <c r="Q60" s="70"/>
      <c r="R60" s="71"/>
      <c r="S60" s="103">
        <f t="shared" si="5"/>
        <v>100</v>
      </c>
      <c r="U60" s="119"/>
      <c r="V60" s="12">
        <f t="shared" si="3"/>
        <v>-5</v>
      </c>
      <c r="W60" s="15"/>
      <c r="X60" s="69"/>
      <c r="Y60" s="197"/>
      <c r="Z60" s="69">
        <f t="shared" si="8"/>
        <v>0</v>
      </c>
      <c r="AA60" s="70"/>
      <c r="AB60" s="71"/>
      <c r="AC60" s="103">
        <f t="shared" si="6"/>
        <v>-50</v>
      </c>
    </row>
    <row r="61" spans="1:29" x14ac:dyDescent="0.25">
      <c r="A61" s="119"/>
      <c r="B61" s="12">
        <f t="shared" si="0"/>
        <v>14</v>
      </c>
      <c r="C61" s="15"/>
      <c r="D61" s="69"/>
      <c r="E61" s="197"/>
      <c r="F61" s="69">
        <f t="shared" si="1"/>
        <v>0</v>
      </c>
      <c r="G61" s="70"/>
      <c r="H61" s="71"/>
      <c r="I61" s="103">
        <f t="shared" si="4"/>
        <v>140</v>
      </c>
      <c r="K61" s="119"/>
      <c r="L61" s="12">
        <f t="shared" si="2"/>
        <v>10</v>
      </c>
      <c r="M61" s="15"/>
      <c r="N61" s="69"/>
      <c r="O61" s="197"/>
      <c r="P61" s="69">
        <f t="shared" si="7"/>
        <v>0</v>
      </c>
      <c r="Q61" s="70"/>
      <c r="R61" s="71"/>
      <c r="S61" s="103">
        <f t="shared" si="5"/>
        <v>100</v>
      </c>
      <c r="U61" s="119"/>
      <c r="V61" s="12">
        <f t="shared" si="3"/>
        <v>-5</v>
      </c>
      <c r="W61" s="15"/>
      <c r="X61" s="69"/>
      <c r="Y61" s="197"/>
      <c r="Z61" s="69">
        <f t="shared" si="8"/>
        <v>0</v>
      </c>
      <c r="AA61" s="70"/>
      <c r="AB61" s="71"/>
      <c r="AC61" s="103">
        <f t="shared" si="6"/>
        <v>-50</v>
      </c>
    </row>
    <row r="62" spans="1:29" x14ac:dyDescent="0.25">
      <c r="A62" s="119"/>
      <c r="B62" s="12">
        <f t="shared" si="0"/>
        <v>14</v>
      </c>
      <c r="C62" s="15"/>
      <c r="D62" s="69"/>
      <c r="E62" s="197"/>
      <c r="F62" s="69">
        <f t="shared" si="1"/>
        <v>0</v>
      </c>
      <c r="G62" s="70"/>
      <c r="H62" s="71"/>
      <c r="I62" s="103">
        <f t="shared" si="4"/>
        <v>140</v>
      </c>
      <c r="K62" s="119"/>
      <c r="L62" s="12">
        <f t="shared" si="2"/>
        <v>10</v>
      </c>
      <c r="M62" s="15"/>
      <c r="N62" s="69"/>
      <c r="O62" s="197"/>
      <c r="P62" s="69">
        <f t="shared" si="7"/>
        <v>0</v>
      </c>
      <c r="Q62" s="70"/>
      <c r="R62" s="71"/>
      <c r="S62" s="103">
        <f t="shared" si="5"/>
        <v>100</v>
      </c>
      <c r="U62" s="119"/>
      <c r="V62" s="12">
        <f t="shared" si="3"/>
        <v>-5</v>
      </c>
      <c r="W62" s="15"/>
      <c r="X62" s="69"/>
      <c r="Y62" s="197"/>
      <c r="Z62" s="69">
        <f t="shared" si="8"/>
        <v>0</v>
      </c>
      <c r="AA62" s="70"/>
      <c r="AB62" s="71"/>
      <c r="AC62" s="103">
        <f t="shared" si="6"/>
        <v>-50</v>
      </c>
    </row>
    <row r="63" spans="1:29" x14ac:dyDescent="0.25">
      <c r="A63" s="119"/>
      <c r="B63" s="12">
        <f t="shared" si="0"/>
        <v>14</v>
      </c>
      <c r="C63" s="15"/>
      <c r="D63" s="69"/>
      <c r="E63" s="197"/>
      <c r="F63" s="69">
        <f t="shared" si="1"/>
        <v>0</v>
      </c>
      <c r="G63" s="70"/>
      <c r="H63" s="71"/>
      <c r="I63" s="103">
        <f t="shared" si="4"/>
        <v>140</v>
      </c>
      <c r="K63" s="119"/>
      <c r="L63" s="12">
        <f t="shared" si="2"/>
        <v>10</v>
      </c>
      <c r="M63" s="15"/>
      <c r="N63" s="69"/>
      <c r="O63" s="197"/>
      <c r="P63" s="69">
        <f t="shared" si="7"/>
        <v>0</v>
      </c>
      <c r="Q63" s="70"/>
      <c r="R63" s="71"/>
      <c r="S63" s="103">
        <f t="shared" si="5"/>
        <v>100</v>
      </c>
      <c r="U63" s="119"/>
      <c r="V63" s="12">
        <f t="shared" si="3"/>
        <v>-5</v>
      </c>
      <c r="W63" s="15"/>
      <c r="X63" s="69"/>
      <c r="Y63" s="197"/>
      <c r="Z63" s="69">
        <f t="shared" si="8"/>
        <v>0</v>
      </c>
      <c r="AA63" s="70"/>
      <c r="AB63" s="71"/>
      <c r="AC63" s="103">
        <f t="shared" si="6"/>
        <v>-50</v>
      </c>
    </row>
    <row r="64" spans="1:29" x14ac:dyDescent="0.25">
      <c r="A64" s="119"/>
      <c r="B64" s="12">
        <f t="shared" si="0"/>
        <v>14</v>
      </c>
      <c r="C64" s="15"/>
      <c r="D64" s="69"/>
      <c r="E64" s="197"/>
      <c r="F64" s="69">
        <f t="shared" si="1"/>
        <v>0</v>
      </c>
      <c r="G64" s="70"/>
      <c r="H64" s="71"/>
      <c r="I64" s="103">
        <f t="shared" si="4"/>
        <v>140</v>
      </c>
      <c r="K64" s="119"/>
      <c r="L64" s="12">
        <f t="shared" si="2"/>
        <v>10</v>
      </c>
      <c r="M64" s="15"/>
      <c r="N64" s="69"/>
      <c r="O64" s="197"/>
      <c r="P64" s="69">
        <f t="shared" si="7"/>
        <v>0</v>
      </c>
      <c r="Q64" s="70"/>
      <c r="R64" s="71"/>
      <c r="S64" s="103">
        <f t="shared" si="5"/>
        <v>100</v>
      </c>
      <c r="U64" s="119"/>
      <c r="V64" s="12">
        <f t="shared" si="3"/>
        <v>-5</v>
      </c>
      <c r="W64" s="15"/>
      <c r="X64" s="69"/>
      <c r="Y64" s="197"/>
      <c r="Z64" s="69">
        <f t="shared" si="8"/>
        <v>0</v>
      </c>
      <c r="AA64" s="70"/>
      <c r="AB64" s="71"/>
      <c r="AC64" s="103">
        <f t="shared" si="6"/>
        <v>-50</v>
      </c>
    </row>
    <row r="65" spans="1:29" x14ac:dyDescent="0.25">
      <c r="A65" s="119"/>
      <c r="B65" s="12">
        <f t="shared" si="0"/>
        <v>14</v>
      </c>
      <c r="C65" s="15"/>
      <c r="D65" s="69"/>
      <c r="E65" s="197"/>
      <c r="F65" s="69">
        <f t="shared" si="1"/>
        <v>0</v>
      </c>
      <c r="G65" s="70"/>
      <c r="H65" s="71"/>
      <c r="I65" s="103">
        <f t="shared" si="4"/>
        <v>140</v>
      </c>
      <c r="K65" s="119"/>
      <c r="L65" s="12">
        <f t="shared" si="2"/>
        <v>10</v>
      </c>
      <c r="M65" s="15"/>
      <c r="N65" s="69"/>
      <c r="O65" s="197"/>
      <c r="P65" s="69">
        <f t="shared" si="7"/>
        <v>0</v>
      </c>
      <c r="Q65" s="70"/>
      <c r="R65" s="71"/>
      <c r="S65" s="103">
        <f t="shared" si="5"/>
        <v>100</v>
      </c>
      <c r="U65" s="119"/>
      <c r="V65" s="12">
        <f t="shared" si="3"/>
        <v>-5</v>
      </c>
      <c r="W65" s="15"/>
      <c r="X65" s="69"/>
      <c r="Y65" s="197"/>
      <c r="Z65" s="69">
        <f t="shared" si="8"/>
        <v>0</v>
      </c>
      <c r="AA65" s="70"/>
      <c r="AB65" s="71"/>
      <c r="AC65" s="103">
        <f t="shared" si="6"/>
        <v>-50</v>
      </c>
    </row>
    <row r="66" spans="1:29" x14ac:dyDescent="0.25">
      <c r="A66" s="119"/>
      <c r="B66" s="12">
        <f t="shared" si="0"/>
        <v>14</v>
      </c>
      <c r="C66" s="15"/>
      <c r="D66" s="69"/>
      <c r="E66" s="197"/>
      <c r="F66" s="69">
        <f t="shared" si="1"/>
        <v>0</v>
      </c>
      <c r="G66" s="70"/>
      <c r="H66" s="71"/>
      <c r="I66" s="103">
        <f t="shared" si="4"/>
        <v>140</v>
      </c>
      <c r="K66" s="119"/>
      <c r="L66" s="12">
        <f t="shared" si="2"/>
        <v>10</v>
      </c>
      <c r="M66" s="15"/>
      <c r="N66" s="69"/>
      <c r="O66" s="197"/>
      <c r="P66" s="69">
        <f t="shared" si="7"/>
        <v>0</v>
      </c>
      <c r="Q66" s="70"/>
      <c r="R66" s="71"/>
      <c r="S66" s="103">
        <f t="shared" si="5"/>
        <v>100</v>
      </c>
      <c r="U66" s="119"/>
      <c r="V66" s="12">
        <f t="shared" si="3"/>
        <v>-5</v>
      </c>
      <c r="W66" s="15"/>
      <c r="X66" s="69"/>
      <c r="Y66" s="197"/>
      <c r="Z66" s="69">
        <f t="shared" si="8"/>
        <v>0</v>
      </c>
      <c r="AA66" s="70"/>
      <c r="AB66" s="71"/>
      <c r="AC66" s="103">
        <f t="shared" si="6"/>
        <v>-50</v>
      </c>
    </row>
    <row r="67" spans="1:29" x14ac:dyDescent="0.25">
      <c r="A67" s="119"/>
      <c r="B67" s="12">
        <f t="shared" si="0"/>
        <v>14</v>
      </c>
      <c r="C67" s="15"/>
      <c r="D67" s="69"/>
      <c r="E67" s="197"/>
      <c r="F67" s="69">
        <f t="shared" si="1"/>
        <v>0</v>
      </c>
      <c r="G67" s="70"/>
      <c r="H67" s="71"/>
      <c r="I67" s="103">
        <f t="shared" si="4"/>
        <v>140</v>
      </c>
      <c r="K67" s="119"/>
      <c r="L67" s="12">
        <f t="shared" si="2"/>
        <v>10</v>
      </c>
      <c r="M67" s="15"/>
      <c r="N67" s="69"/>
      <c r="O67" s="197"/>
      <c r="P67" s="69">
        <f t="shared" si="7"/>
        <v>0</v>
      </c>
      <c r="Q67" s="70"/>
      <c r="R67" s="71"/>
      <c r="S67" s="103">
        <f t="shared" si="5"/>
        <v>100</v>
      </c>
      <c r="U67" s="119"/>
      <c r="V67" s="12">
        <f t="shared" si="3"/>
        <v>-5</v>
      </c>
      <c r="W67" s="15"/>
      <c r="X67" s="69"/>
      <c r="Y67" s="197"/>
      <c r="Z67" s="69">
        <f t="shared" si="8"/>
        <v>0</v>
      </c>
      <c r="AA67" s="70"/>
      <c r="AB67" s="71"/>
      <c r="AC67" s="103">
        <f t="shared" si="6"/>
        <v>-50</v>
      </c>
    </row>
    <row r="68" spans="1:29" x14ac:dyDescent="0.25">
      <c r="A68" s="119"/>
      <c r="B68" s="12">
        <f t="shared" si="0"/>
        <v>14</v>
      </c>
      <c r="C68" s="15"/>
      <c r="D68" s="69"/>
      <c r="E68" s="197"/>
      <c r="F68" s="69">
        <f t="shared" si="1"/>
        <v>0</v>
      </c>
      <c r="G68" s="70"/>
      <c r="H68" s="71"/>
      <c r="I68" s="103">
        <f t="shared" si="4"/>
        <v>140</v>
      </c>
      <c r="K68" s="119"/>
      <c r="L68" s="12">
        <f t="shared" si="2"/>
        <v>10</v>
      </c>
      <c r="M68" s="15"/>
      <c r="N68" s="59"/>
      <c r="O68" s="204"/>
      <c r="P68" s="69">
        <f t="shared" si="7"/>
        <v>0</v>
      </c>
      <c r="Q68" s="70"/>
      <c r="R68" s="71"/>
      <c r="S68" s="103">
        <f t="shared" si="5"/>
        <v>100</v>
      </c>
      <c r="U68" s="119"/>
      <c r="V68" s="12">
        <f t="shared" si="3"/>
        <v>-5</v>
      </c>
      <c r="W68" s="15"/>
      <c r="X68" s="59"/>
      <c r="Y68" s="204"/>
      <c r="Z68" s="69">
        <f t="shared" si="8"/>
        <v>0</v>
      </c>
      <c r="AA68" s="70"/>
      <c r="AB68" s="71"/>
      <c r="AC68" s="103">
        <f t="shared" si="6"/>
        <v>-50</v>
      </c>
    </row>
    <row r="69" spans="1:29" x14ac:dyDescent="0.25">
      <c r="A69" s="119"/>
      <c r="B69" s="12">
        <f t="shared" si="0"/>
        <v>14</v>
      </c>
      <c r="C69" s="15"/>
      <c r="D69" s="69"/>
      <c r="E69" s="197"/>
      <c r="F69" s="69">
        <f t="shared" si="1"/>
        <v>0</v>
      </c>
      <c r="G69" s="70"/>
      <c r="H69" s="71"/>
      <c r="I69" s="103">
        <f t="shared" si="4"/>
        <v>140</v>
      </c>
      <c r="K69" s="119"/>
      <c r="L69" s="12">
        <f t="shared" si="2"/>
        <v>10</v>
      </c>
      <c r="M69" s="15"/>
      <c r="N69" s="59"/>
      <c r="O69" s="204"/>
      <c r="P69" s="69">
        <f t="shared" si="7"/>
        <v>0</v>
      </c>
      <c r="Q69" s="70"/>
      <c r="R69" s="71"/>
      <c r="S69" s="103">
        <f t="shared" si="5"/>
        <v>100</v>
      </c>
      <c r="U69" s="119"/>
      <c r="V69" s="12">
        <f t="shared" si="3"/>
        <v>-5</v>
      </c>
      <c r="W69" s="15"/>
      <c r="X69" s="59"/>
      <c r="Y69" s="204"/>
      <c r="Z69" s="69">
        <f t="shared" si="8"/>
        <v>0</v>
      </c>
      <c r="AA69" s="70"/>
      <c r="AB69" s="71"/>
      <c r="AC69" s="103">
        <f t="shared" si="6"/>
        <v>-50</v>
      </c>
    </row>
    <row r="70" spans="1:29" x14ac:dyDescent="0.25">
      <c r="A70" s="119"/>
      <c r="B70" s="12">
        <f t="shared" si="0"/>
        <v>14</v>
      </c>
      <c r="C70" s="15"/>
      <c r="D70" s="69"/>
      <c r="E70" s="197"/>
      <c r="F70" s="69">
        <f t="shared" si="1"/>
        <v>0</v>
      </c>
      <c r="G70" s="70"/>
      <c r="H70" s="71"/>
      <c r="I70" s="103">
        <f t="shared" si="4"/>
        <v>140</v>
      </c>
      <c r="K70" s="119"/>
      <c r="L70" s="12">
        <f t="shared" si="2"/>
        <v>10</v>
      </c>
      <c r="M70" s="15"/>
      <c r="N70" s="59"/>
      <c r="O70" s="204"/>
      <c r="P70" s="69">
        <f t="shared" si="7"/>
        <v>0</v>
      </c>
      <c r="Q70" s="70"/>
      <c r="R70" s="71"/>
      <c r="S70" s="103">
        <f t="shared" si="5"/>
        <v>100</v>
      </c>
      <c r="U70" s="119"/>
      <c r="V70" s="12">
        <f t="shared" si="3"/>
        <v>-5</v>
      </c>
      <c r="W70" s="15"/>
      <c r="X70" s="59"/>
      <c r="Y70" s="204"/>
      <c r="Z70" s="69">
        <f t="shared" si="8"/>
        <v>0</v>
      </c>
      <c r="AA70" s="70"/>
      <c r="AB70" s="71"/>
      <c r="AC70" s="103">
        <f t="shared" si="6"/>
        <v>-50</v>
      </c>
    </row>
    <row r="71" spans="1:29" x14ac:dyDescent="0.25">
      <c r="A71" s="119"/>
      <c r="B71" s="12">
        <f t="shared" si="0"/>
        <v>14</v>
      </c>
      <c r="C71" s="15"/>
      <c r="D71" s="69"/>
      <c r="E71" s="197"/>
      <c r="F71" s="69">
        <f t="shared" si="1"/>
        <v>0</v>
      </c>
      <c r="G71" s="70"/>
      <c r="H71" s="71"/>
      <c r="I71" s="103">
        <f t="shared" si="4"/>
        <v>140</v>
      </c>
      <c r="K71" s="119"/>
      <c r="L71" s="12">
        <f t="shared" si="2"/>
        <v>10</v>
      </c>
      <c r="M71" s="15"/>
      <c r="N71" s="59"/>
      <c r="O71" s="204"/>
      <c r="P71" s="69">
        <f t="shared" si="7"/>
        <v>0</v>
      </c>
      <c r="Q71" s="70"/>
      <c r="R71" s="71"/>
      <c r="S71" s="103">
        <f t="shared" si="5"/>
        <v>100</v>
      </c>
      <c r="U71" s="119"/>
      <c r="V71" s="12">
        <f t="shared" si="3"/>
        <v>-5</v>
      </c>
      <c r="W71" s="15"/>
      <c r="X71" s="59"/>
      <c r="Y71" s="204"/>
      <c r="Z71" s="69">
        <f t="shared" si="8"/>
        <v>0</v>
      </c>
      <c r="AA71" s="70"/>
      <c r="AB71" s="71"/>
      <c r="AC71" s="103">
        <f t="shared" si="6"/>
        <v>-50</v>
      </c>
    </row>
    <row r="72" spans="1:29" x14ac:dyDescent="0.25">
      <c r="A72" s="119"/>
      <c r="B72" s="12">
        <f t="shared" si="0"/>
        <v>14</v>
      </c>
      <c r="C72" s="15"/>
      <c r="D72" s="69"/>
      <c r="E72" s="197"/>
      <c r="F72" s="69">
        <f t="shared" si="1"/>
        <v>0</v>
      </c>
      <c r="G72" s="70"/>
      <c r="H72" s="71"/>
      <c r="I72" s="103">
        <f t="shared" si="4"/>
        <v>140</v>
      </c>
      <c r="K72" s="119"/>
      <c r="L72" s="12">
        <f t="shared" si="2"/>
        <v>10</v>
      </c>
      <c r="M72" s="15"/>
      <c r="N72" s="59"/>
      <c r="O72" s="204"/>
      <c r="P72" s="69">
        <f t="shared" si="7"/>
        <v>0</v>
      </c>
      <c r="Q72" s="70"/>
      <c r="R72" s="71"/>
      <c r="S72" s="103">
        <f t="shared" si="5"/>
        <v>100</v>
      </c>
      <c r="U72" s="119"/>
      <c r="V72" s="12">
        <f t="shared" si="3"/>
        <v>-5</v>
      </c>
      <c r="W72" s="15"/>
      <c r="X72" s="59"/>
      <c r="Y72" s="204"/>
      <c r="Z72" s="69">
        <f t="shared" si="8"/>
        <v>0</v>
      </c>
      <c r="AA72" s="70"/>
      <c r="AB72" s="71"/>
      <c r="AC72" s="103">
        <f t="shared" si="6"/>
        <v>-50</v>
      </c>
    </row>
    <row r="73" spans="1:29" x14ac:dyDescent="0.25">
      <c r="A73" s="119"/>
      <c r="B73" s="12">
        <f t="shared" si="0"/>
        <v>14</v>
      </c>
      <c r="C73" s="15"/>
      <c r="D73" s="59"/>
      <c r="E73" s="204"/>
      <c r="F73" s="69">
        <f t="shared" si="1"/>
        <v>0</v>
      </c>
      <c r="G73" s="70"/>
      <c r="H73" s="71"/>
      <c r="I73" s="103">
        <f t="shared" si="4"/>
        <v>140</v>
      </c>
      <c r="K73" s="119"/>
      <c r="L73" s="12">
        <f t="shared" si="2"/>
        <v>10</v>
      </c>
      <c r="M73" s="15"/>
      <c r="N73" s="59"/>
      <c r="O73" s="204"/>
      <c r="P73" s="69">
        <f t="shared" si="7"/>
        <v>0</v>
      </c>
      <c r="Q73" s="70"/>
      <c r="R73" s="71"/>
      <c r="S73" s="103">
        <f t="shared" si="5"/>
        <v>100</v>
      </c>
      <c r="U73" s="119"/>
      <c r="V73" s="12">
        <f t="shared" si="3"/>
        <v>-5</v>
      </c>
      <c r="W73" s="15"/>
      <c r="X73" s="59"/>
      <c r="Y73" s="204"/>
      <c r="Z73" s="69">
        <f t="shared" si="8"/>
        <v>0</v>
      </c>
      <c r="AA73" s="70"/>
      <c r="AB73" s="71"/>
      <c r="AC73" s="103">
        <f t="shared" si="6"/>
        <v>-50</v>
      </c>
    </row>
    <row r="74" spans="1:29" x14ac:dyDescent="0.25">
      <c r="A74" s="119"/>
      <c r="B74" s="12">
        <f t="shared" ref="B74:B75" si="9">B73-C74</f>
        <v>14</v>
      </c>
      <c r="C74" s="15"/>
      <c r="D74" s="59"/>
      <c r="E74" s="204"/>
      <c r="F74" s="69">
        <f t="shared" ref="F74:F76" si="10">D74</f>
        <v>0</v>
      </c>
      <c r="G74" s="70"/>
      <c r="H74" s="71"/>
      <c r="I74" s="103">
        <f t="shared" si="4"/>
        <v>140</v>
      </c>
      <c r="K74" s="119"/>
      <c r="L74" s="12">
        <f t="shared" ref="L74:L75" si="11">L73-M74</f>
        <v>10</v>
      </c>
      <c r="M74" s="15"/>
      <c r="N74" s="59"/>
      <c r="O74" s="204"/>
      <c r="P74" s="69">
        <f t="shared" si="7"/>
        <v>0</v>
      </c>
      <c r="Q74" s="70"/>
      <c r="R74" s="71"/>
      <c r="S74" s="103">
        <f t="shared" si="5"/>
        <v>100</v>
      </c>
      <c r="U74" s="119"/>
      <c r="V74" s="12">
        <f t="shared" ref="V74:V75" si="12">V73-W74</f>
        <v>-5</v>
      </c>
      <c r="W74" s="15"/>
      <c r="X74" s="59"/>
      <c r="Y74" s="204"/>
      <c r="Z74" s="69">
        <f t="shared" si="8"/>
        <v>0</v>
      </c>
      <c r="AA74" s="70"/>
      <c r="AB74" s="71"/>
      <c r="AC74" s="103">
        <f t="shared" si="6"/>
        <v>-50</v>
      </c>
    </row>
    <row r="75" spans="1:29" x14ac:dyDescent="0.25">
      <c r="A75" s="119"/>
      <c r="B75" s="12">
        <f t="shared" si="9"/>
        <v>14</v>
      </c>
      <c r="C75" s="15"/>
      <c r="D75" s="59"/>
      <c r="E75" s="204"/>
      <c r="F75" s="69">
        <f t="shared" si="10"/>
        <v>0</v>
      </c>
      <c r="G75" s="70"/>
      <c r="H75" s="71"/>
      <c r="I75" s="103">
        <f t="shared" ref="I75:I76" si="13">I74-F75</f>
        <v>140</v>
      </c>
      <c r="K75" s="119"/>
      <c r="L75" s="12">
        <f t="shared" si="11"/>
        <v>10</v>
      </c>
      <c r="M75" s="15"/>
      <c r="N75" s="59"/>
      <c r="O75" s="204"/>
      <c r="P75" s="69">
        <f t="shared" si="7"/>
        <v>0</v>
      </c>
      <c r="Q75" s="70"/>
      <c r="R75" s="71"/>
      <c r="S75" s="103">
        <f t="shared" ref="S75:S76" si="14">S74-P75</f>
        <v>100</v>
      </c>
      <c r="U75" s="119"/>
      <c r="V75" s="12">
        <f t="shared" si="12"/>
        <v>-5</v>
      </c>
      <c r="W75" s="15"/>
      <c r="X75" s="59"/>
      <c r="Y75" s="204"/>
      <c r="Z75" s="69">
        <f t="shared" si="8"/>
        <v>0</v>
      </c>
      <c r="AA75" s="70"/>
      <c r="AB75" s="71"/>
      <c r="AC75" s="103">
        <f t="shared" ref="AC75:AC76" si="15">AC74-Z75</f>
        <v>-50</v>
      </c>
    </row>
    <row r="76" spans="1:29" x14ac:dyDescent="0.25">
      <c r="A76" s="119"/>
      <c r="C76" s="15"/>
      <c r="D76" s="59"/>
      <c r="E76" s="204"/>
      <c r="F76" s="69">
        <f t="shared" si="10"/>
        <v>0</v>
      </c>
      <c r="G76" s="70"/>
      <c r="H76" s="71"/>
      <c r="I76" s="103">
        <f t="shared" si="13"/>
        <v>140</v>
      </c>
      <c r="K76" s="119"/>
      <c r="M76" s="15"/>
      <c r="N76" s="59"/>
      <c r="O76" s="204"/>
      <c r="P76" s="69">
        <f t="shared" si="7"/>
        <v>0</v>
      </c>
      <c r="Q76" s="70"/>
      <c r="R76" s="71"/>
      <c r="S76" s="103">
        <f t="shared" si="14"/>
        <v>100</v>
      </c>
      <c r="U76" s="119"/>
      <c r="W76" s="15"/>
      <c r="X76" s="59"/>
      <c r="Y76" s="204"/>
      <c r="Z76" s="69">
        <f t="shared" si="8"/>
        <v>0</v>
      </c>
      <c r="AA76" s="70"/>
      <c r="AB76" s="71"/>
      <c r="AC76" s="103">
        <f t="shared" si="15"/>
        <v>-50</v>
      </c>
    </row>
    <row r="77" spans="1:29" ht="15.75" thickBot="1" x14ac:dyDescent="0.3">
      <c r="A77" s="119"/>
      <c r="B77" s="16"/>
      <c r="C77" s="52"/>
      <c r="D77" s="105"/>
      <c r="E77" s="191"/>
      <c r="F77" s="101"/>
      <c r="G77" s="102"/>
      <c r="H77" s="60"/>
      <c r="K77" s="119"/>
      <c r="L77" s="16"/>
      <c r="M77" s="52"/>
      <c r="N77" s="105"/>
      <c r="O77" s="191"/>
      <c r="P77" s="101"/>
      <c r="Q77" s="102"/>
      <c r="R77" s="60"/>
      <c r="U77" s="119"/>
      <c r="V77" s="16"/>
      <c r="W77" s="52"/>
      <c r="X77" s="105"/>
      <c r="Y77" s="191"/>
      <c r="Z77" s="101"/>
      <c r="AA77" s="102"/>
      <c r="AB77" s="60"/>
    </row>
    <row r="78" spans="1:29" x14ac:dyDescent="0.25">
      <c r="C78" s="53">
        <f>SUM(C9:C77)</f>
        <v>1</v>
      </c>
      <c r="D78" s="6">
        <f>SUM(D9:D77)</f>
        <v>10</v>
      </c>
      <c r="F78" s="6">
        <f>SUM(F9:F77)</f>
        <v>10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20</v>
      </c>
      <c r="X78" s="6">
        <f>SUM(X9:X77)</f>
        <v>200</v>
      </c>
      <c r="Z78" s="6">
        <f>SUM(Z9:Z77)</f>
        <v>200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14</v>
      </c>
      <c r="N81" s="45" t="s">
        <v>4</v>
      </c>
      <c r="O81" s="56">
        <f>P5+P6-M78+P7</f>
        <v>10</v>
      </c>
      <c r="X81" s="45" t="s">
        <v>4</v>
      </c>
      <c r="Y81" s="56">
        <f>Z5+Z6-W78+Z7</f>
        <v>-5</v>
      </c>
    </row>
    <row r="82" spans="3:26" ht="15.75" thickBot="1" x14ac:dyDescent="0.3"/>
    <row r="83" spans="3:26" ht="15.75" thickBot="1" x14ac:dyDescent="0.3">
      <c r="C83" s="1157" t="s">
        <v>11</v>
      </c>
      <c r="D83" s="1158"/>
      <c r="E83" s="57">
        <f>E5+E6-F78+E7</f>
        <v>140</v>
      </c>
      <c r="F83" s="73"/>
      <c r="M83" s="1157" t="s">
        <v>11</v>
      </c>
      <c r="N83" s="1158"/>
      <c r="O83" s="57">
        <f>O5+O6-P78+O7</f>
        <v>100</v>
      </c>
      <c r="P83" s="73"/>
      <c r="W83" s="1157" t="s">
        <v>11</v>
      </c>
      <c r="X83" s="1158"/>
      <c r="Y83" s="57">
        <f>Y5+Y6-Z78+Y7</f>
        <v>-50</v>
      </c>
      <c r="Z83" s="73"/>
    </row>
  </sheetData>
  <mergeCells count="12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155" t="s">
        <v>360</v>
      </c>
      <c r="B1" s="1155"/>
      <c r="C1" s="1155"/>
      <c r="D1" s="1155"/>
      <c r="E1" s="1155"/>
      <c r="F1" s="1155"/>
      <c r="G1" s="115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163" t="s">
        <v>116</v>
      </c>
      <c r="B5" s="1170" t="s">
        <v>94</v>
      </c>
      <c r="C5" s="194"/>
      <c r="D5" s="146">
        <v>44921</v>
      </c>
      <c r="E5" s="129">
        <v>18568</v>
      </c>
      <c r="F5" s="73">
        <v>620</v>
      </c>
      <c r="G5" s="129">
        <f>F38</f>
        <v>10512.219999999998</v>
      </c>
      <c r="H5" s="135">
        <f>E4+E5-G5+E6+E7</f>
        <v>8364.4300000000039</v>
      </c>
    </row>
    <row r="6" spans="1:10" x14ac:dyDescent="0.25">
      <c r="A6" s="1163"/>
      <c r="B6" s="1170"/>
      <c r="C6" s="194"/>
      <c r="D6" s="146" t="s">
        <v>160</v>
      </c>
      <c r="E6" s="103">
        <v>63.45</v>
      </c>
      <c r="F6" s="73">
        <v>2</v>
      </c>
    </row>
    <row r="7" spans="1:10" ht="15.75" customHeight="1" thickBot="1" x14ac:dyDescent="0.3">
      <c r="B7" s="12"/>
      <c r="C7" s="194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100</v>
      </c>
      <c r="J8" s="716" t="s">
        <v>3</v>
      </c>
    </row>
    <row r="9" spans="1:10" ht="15.75" thickTop="1" x14ac:dyDescent="0.25">
      <c r="A9" s="73"/>
      <c r="B9" s="735">
        <f>F5-C9+F4+F6+F7</f>
        <v>602</v>
      </c>
      <c r="C9" s="15">
        <v>30</v>
      </c>
      <c r="D9" s="92">
        <v>999.9</v>
      </c>
      <c r="E9" s="190">
        <v>44922</v>
      </c>
      <c r="F9" s="69">
        <f t="shared" ref="F9:F37" si="0">D9</f>
        <v>999.9</v>
      </c>
      <c r="G9" s="70" t="s">
        <v>154</v>
      </c>
      <c r="H9" s="71">
        <v>52</v>
      </c>
      <c r="I9" s="736">
        <f>H9*F9</f>
        <v>51994.799999999996</v>
      </c>
      <c r="J9" s="656">
        <f>E4+E5+E6+E7-F9</f>
        <v>17876.75</v>
      </c>
    </row>
    <row r="10" spans="1:10" x14ac:dyDescent="0.25">
      <c r="B10" s="735">
        <f>B9-C10</f>
        <v>572</v>
      </c>
      <c r="C10" s="15">
        <v>30</v>
      </c>
      <c r="D10" s="92">
        <v>836.1</v>
      </c>
      <c r="E10" s="190">
        <v>44922</v>
      </c>
      <c r="F10" s="69">
        <f t="shared" si="0"/>
        <v>836.1</v>
      </c>
      <c r="G10" s="70" t="s">
        <v>155</v>
      </c>
      <c r="H10" s="71">
        <v>50</v>
      </c>
      <c r="I10" s="737">
        <f t="shared" ref="I10:I37" si="1">H10*F10</f>
        <v>41805</v>
      </c>
      <c r="J10" s="656">
        <f>J9-F10</f>
        <v>17040.650000000001</v>
      </c>
    </row>
    <row r="11" spans="1:10" x14ac:dyDescent="0.25">
      <c r="A11" s="55" t="s">
        <v>32</v>
      </c>
      <c r="B11" s="735">
        <f t="shared" ref="B11:B37" si="2">B10-C11</f>
        <v>560</v>
      </c>
      <c r="C11" s="702">
        <v>12</v>
      </c>
      <c r="D11" s="622">
        <v>354.12</v>
      </c>
      <c r="E11" s="731">
        <v>44924</v>
      </c>
      <c r="F11" s="625">
        <f t="shared" si="0"/>
        <v>354.12</v>
      </c>
      <c r="G11" s="623" t="s">
        <v>156</v>
      </c>
      <c r="H11" s="624">
        <v>50</v>
      </c>
      <c r="I11" s="737">
        <f t="shared" si="1"/>
        <v>17706</v>
      </c>
      <c r="J11" s="656">
        <f t="shared" ref="J11:J12" si="3">J10-F11</f>
        <v>16686.530000000002</v>
      </c>
    </row>
    <row r="12" spans="1:10" x14ac:dyDescent="0.25">
      <c r="A12" s="85"/>
      <c r="B12" s="735">
        <f t="shared" si="2"/>
        <v>540</v>
      </c>
      <c r="C12" s="702">
        <v>20</v>
      </c>
      <c r="D12" s="622">
        <v>539.1</v>
      </c>
      <c r="E12" s="731">
        <v>44924</v>
      </c>
      <c r="F12" s="625">
        <f t="shared" si="0"/>
        <v>539.1</v>
      </c>
      <c r="G12" s="623" t="s">
        <v>156</v>
      </c>
      <c r="H12" s="624">
        <v>52</v>
      </c>
      <c r="I12" s="737">
        <f t="shared" si="1"/>
        <v>28033.200000000001</v>
      </c>
      <c r="J12" s="656">
        <f t="shared" si="3"/>
        <v>16147.430000000002</v>
      </c>
    </row>
    <row r="13" spans="1:10" x14ac:dyDescent="0.25">
      <c r="B13" s="703">
        <f t="shared" si="2"/>
        <v>510</v>
      </c>
      <c r="C13" s="702">
        <v>30</v>
      </c>
      <c r="D13" s="622">
        <v>886.2</v>
      </c>
      <c r="E13" s="731">
        <v>44929</v>
      </c>
      <c r="F13" s="625">
        <f t="shared" si="0"/>
        <v>886.2</v>
      </c>
      <c r="G13" s="623" t="s">
        <v>158</v>
      </c>
      <c r="H13" s="624">
        <v>52</v>
      </c>
      <c r="I13" s="737">
        <f t="shared" si="1"/>
        <v>46082.400000000001</v>
      </c>
      <c r="J13" s="704">
        <f>J12-F13</f>
        <v>15261.230000000001</v>
      </c>
    </row>
    <row r="14" spans="1:10" x14ac:dyDescent="0.25">
      <c r="A14" s="55" t="s">
        <v>33</v>
      </c>
      <c r="B14" s="735">
        <f t="shared" si="2"/>
        <v>480</v>
      </c>
      <c r="C14" s="702">
        <v>30</v>
      </c>
      <c r="D14" s="801">
        <v>921.9</v>
      </c>
      <c r="E14" s="904">
        <v>44935</v>
      </c>
      <c r="F14" s="888">
        <f t="shared" si="0"/>
        <v>921.9</v>
      </c>
      <c r="G14" s="890" t="s">
        <v>162</v>
      </c>
      <c r="H14" s="653">
        <v>52</v>
      </c>
      <c r="I14" s="737">
        <f t="shared" si="1"/>
        <v>47938.799999999996</v>
      </c>
      <c r="J14" s="656">
        <f t="shared" ref="J14:J37" si="4">J13-F14</f>
        <v>14339.330000000002</v>
      </c>
    </row>
    <row r="15" spans="1:10" x14ac:dyDescent="0.25">
      <c r="A15" s="654"/>
      <c r="B15" s="735">
        <f t="shared" si="2"/>
        <v>450</v>
      </c>
      <c r="C15" s="702">
        <v>30</v>
      </c>
      <c r="D15" s="801">
        <v>884.7</v>
      </c>
      <c r="E15" s="904">
        <v>44938</v>
      </c>
      <c r="F15" s="888">
        <f t="shared" si="0"/>
        <v>884.7</v>
      </c>
      <c r="G15" s="890" t="s">
        <v>163</v>
      </c>
      <c r="H15" s="653">
        <v>52</v>
      </c>
      <c r="I15" s="737">
        <f t="shared" si="1"/>
        <v>46004.4</v>
      </c>
      <c r="J15" s="656">
        <f t="shared" si="4"/>
        <v>13454.630000000001</v>
      </c>
    </row>
    <row r="16" spans="1:10" ht="15.75" x14ac:dyDescent="0.25">
      <c r="A16" s="734"/>
      <c r="B16" s="735">
        <f t="shared" si="2"/>
        <v>438</v>
      </c>
      <c r="C16" s="702">
        <v>12</v>
      </c>
      <c r="D16" s="801">
        <v>349.9</v>
      </c>
      <c r="E16" s="904">
        <v>44943</v>
      </c>
      <c r="F16" s="888">
        <f t="shared" si="0"/>
        <v>349.9</v>
      </c>
      <c r="G16" s="890" t="s">
        <v>166</v>
      </c>
      <c r="H16" s="653">
        <v>52</v>
      </c>
      <c r="I16" s="737">
        <f t="shared" si="1"/>
        <v>18194.8</v>
      </c>
      <c r="J16" s="656">
        <f t="shared" si="4"/>
        <v>13104.730000000001</v>
      </c>
    </row>
    <row r="17" spans="1:10" ht="15.75" x14ac:dyDescent="0.25">
      <c r="A17" s="734"/>
      <c r="B17" s="703">
        <f t="shared" si="2"/>
        <v>420</v>
      </c>
      <c r="C17" s="702">
        <v>18</v>
      </c>
      <c r="D17" s="801">
        <v>549.9</v>
      </c>
      <c r="E17" s="904">
        <v>44944</v>
      </c>
      <c r="F17" s="888">
        <f t="shared" si="0"/>
        <v>549.9</v>
      </c>
      <c r="G17" s="890" t="s">
        <v>168</v>
      </c>
      <c r="H17" s="653">
        <v>52</v>
      </c>
      <c r="I17" s="737">
        <f t="shared" si="1"/>
        <v>28594.799999999999</v>
      </c>
      <c r="J17" s="704">
        <f t="shared" si="4"/>
        <v>12554.830000000002</v>
      </c>
    </row>
    <row r="18" spans="1:10" ht="15.75" x14ac:dyDescent="0.25">
      <c r="A18" s="734"/>
      <c r="B18" s="735">
        <f t="shared" si="2"/>
        <v>402</v>
      </c>
      <c r="C18" s="702">
        <v>18</v>
      </c>
      <c r="D18" s="800">
        <v>527.70000000000005</v>
      </c>
      <c r="E18" s="1020">
        <v>44973</v>
      </c>
      <c r="F18" s="980">
        <f t="shared" si="0"/>
        <v>527.70000000000005</v>
      </c>
      <c r="G18" s="981" t="s">
        <v>269</v>
      </c>
      <c r="H18" s="982">
        <v>52</v>
      </c>
      <c r="I18" s="737">
        <f t="shared" si="1"/>
        <v>27440.400000000001</v>
      </c>
      <c r="J18" s="656">
        <f t="shared" si="4"/>
        <v>12027.130000000001</v>
      </c>
    </row>
    <row r="19" spans="1:10" x14ac:dyDescent="0.25">
      <c r="A19" s="654"/>
      <c r="B19" s="735">
        <f t="shared" si="2"/>
        <v>372</v>
      </c>
      <c r="C19" s="702">
        <v>30</v>
      </c>
      <c r="D19" s="800">
        <v>873.2</v>
      </c>
      <c r="E19" s="1020">
        <v>44975</v>
      </c>
      <c r="F19" s="980">
        <f t="shared" si="0"/>
        <v>873.2</v>
      </c>
      <c r="G19" s="981" t="s">
        <v>208</v>
      </c>
      <c r="H19" s="982">
        <v>52</v>
      </c>
      <c r="I19" s="737">
        <f t="shared" si="1"/>
        <v>45406.400000000001</v>
      </c>
      <c r="J19" s="656">
        <f t="shared" si="4"/>
        <v>11153.93</v>
      </c>
    </row>
    <row r="20" spans="1:10" x14ac:dyDescent="0.25">
      <c r="A20" s="654"/>
      <c r="B20" s="735">
        <f t="shared" si="2"/>
        <v>342</v>
      </c>
      <c r="C20" s="702">
        <v>30</v>
      </c>
      <c r="D20" s="800">
        <v>935.6</v>
      </c>
      <c r="E20" s="1020">
        <v>44980</v>
      </c>
      <c r="F20" s="980">
        <f t="shared" si="0"/>
        <v>935.6</v>
      </c>
      <c r="G20" s="981" t="s">
        <v>295</v>
      </c>
      <c r="H20" s="982">
        <v>52</v>
      </c>
      <c r="I20" s="737">
        <f t="shared" si="1"/>
        <v>48651.200000000004</v>
      </c>
      <c r="J20" s="656">
        <f t="shared" si="4"/>
        <v>10218.33</v>
      </c>
    </row>
    <row r="21" spans="1:10" x14ac:dyDescent="0.25">
      <c r="B21" s="735">
        <f t="shared" si="2"/>
        <v>312</v>
      </c>
      <c r="C21" s="702">
        <v>30</v>
      </c>
      <c r="D21" s="800">
        <v>966.8</v>
      </c>
      <c r="E21" s="1020">
        <v>44985</v>
      </c>
      <c r="F21" s="980">
        <f t="shared" si="0"/>
        <v>966.8</v>
      </c>
      <c r="G21" s="981" t="s">
        <v>301</v>
      </c>
      <c r="H21" s="982">
        <v>52</v>
      </c>
      <c r="I21" s="737">
        <f t="shared" si="1"/>
        <v>50273.599999999999</v>
      </c>
      <c r="J21" s="656">
        <f t="shared" si="4"/>
        <v>9251.5300000000007</v>
      </c>
    </row>
    <row r="22" spans="1:10" x14ac:dyDescent="0.25">
      <c r="B22" s="703">
        <f t="shared" si="2"/>
        <v>282</v>
      </c>
      <c r="C22" s="702">
        <v>30</v>
      </c>
      <c r="D22" s="800">
        <v>887.1</v>
      </c>
      <c r="E22" s="1020">
        <v>44988</v>
      </c>
      <c r="F22" s="980">
        <f t="shared" si="0"/>
        <v>887.1</v>
      </c>
      <c r="G22" s="981" t="s">
        <v>326</v>
      </c>
      <c r="H22" s="982">
        <v>52</v>
      </c>
      <c r="I22" s="737">
        <f t="shared" si="1"/>
        <v>46129.200000000004</v>
      </c>
      <c r="J22" s="704">
        <f t="shared" si="4"/>
        <v>8364.43</v>
      </c>
    </row>
    <row r="23" spans="1:10" x14ac:dyDescent="0.25">
      <c r="B23" s="735">
        <f t="shared" si="2"/>
        <v>282</v>
      </c>
      <c r="C23" s="702"/>
      <c r="D23" s="800"/>
      <c r="E23" s="1020"/>
      <c r="F23" s="980">
        <f t="shared" si="0"/>
        <v>0</v>
      </c>
      <c r="G23" s="981"/>
      <c r="H23" s="982"/>
      <c r="I23" s="737">
        <f t="shared" si="1"/>
        <v>0</v>
      </c>
      <c r="J23" s="656">
        <f t="shared" si="4"/>
        <v>8364.43</v>
      </c>
    </row>
    <row r="24" spans="1:10" x14ac:dyDescent="0.25">
      <c r="B24" s="735">
        <f t="shared" si="2"/>
        <v>282</v>
      </c>
      <c r="C24" s="702"/>
      <c r="D24" s="800"/>
      <c r="E24" s="1020"/>
      <c r="F24" s="980">
        <f t="shared" si="0"/>
        <v>0</v>
      </c>
      <c r="G24" s="981"/>
      <c r="H24" s="982"/>
      <c r="I24" s="737">
        <f t="shared" si="1"/>
        <v>0</v>
      </c>
      <c r="J24" s="656">
        <f t="shared" si="4"/>
        <v>8364.43</v>
      </c>
    </row>
    <row r="25" spans="1:10" x14ac:dyDescent="0.25">
      <c r="B25" s="735">
        <f t="shared" si="2"/>
        <v>282</v>
      </c>
      <c r="C25" s="702"/>
      <c r="D25" s="800"/>
      <c r="E25" s="1020"/>
      <c r="F25" s="980">
        <f t="shared" si="0"/>
        <v>0</v>
      </c>
      <c r="G25" s="981"/>
      <c r="H25" s="982"/>
      <c r="I25" s="737">
        <f t="shared" si="1"/>
        <v>0</v>
      </c>
      <c r="J25" s="656">
        <f t="shared" si="4"/>
        <v>8364.43</v>
      </c>
    </row>
    <row r="26" spans="1:10" x14ac:dyDescent="0.25">
      <c r="B26" s="735">
        <f t="shared" si="2"/>
        <v>282</v>
      </c>
      <c r="C26" s="702"/>
      <c r="D26" s="800"/>
      <c r="E26" s="1020"/>
      <c r="F26" s="980">
        <f t="shared" si="0"/>
        <v>0</v>
      </c>
      <c r="G26" s="981"/>
      <c r="H26" s="982"/>
      <c r="I26" s="737">
        <f t="shared" si="1"/>
        <v>0</v>
      </c>
      <c r="J26" s="656">
        <f t="shared" si="4"/>
        <v>8364.43</v>
      </c>
    </row>
    <row r="27" spans="1:10" x14ac:dyDescent="0.25">
      <c r="B27" s="735">
        <f t="shared" si="2"/>
        <v>282</v>
      </c>
      <c r="C27" s="702"/>
      <c r="D27" s="800"/>
      <c r="E27" s="1020"/>
      <c r="F27" s="980">
        <f t="shared" si="0"/>
        <v>0</v>
      </c>
      <c r="G27" s="981"/>
      <c r="H27" s="982"/>
      <c r="I27" s="737">
        <f t="shared" si="1"/>
        <v>0</v>
      </c>
      <c r="J27" s="656">
        <f t="shared" si="4"/>
        <v>8364.43</v>
      </c>
    </row>
    <row r="28" spans="1:10" x14ac:dyDescent="0.25">
      <c r="B28" s="735">
        <f t="shared" si="2"/>
        <v>282</v>
      </c>
      <c r="C28" s="702"/>
      <c r="D28" s="980"/>
      <c r="E28" s="1020"/>
      <c r="F28" s="980">
        <f t="shared" si="0"/>
        <v>0</v>
      </c>
      <c r="G28" s="981"/>
      <c r="H28" s="982"/>
      <c r="I28" s="737">
        <f t="shared" si="1"/>
        <v>0</v>
      </c>
      <c r="J28" s="656">
        <f t="shared" si="4"/>
        <v>8364.43</v>
      </c>
    </row>
    <row r="29" spans="1:10" x14ac:dyDescent="0.25">
      <c r="B29" s="735">
        <f t="shared" si="2"/>
        <v>282</v>
      </c>
      <c r="C29" s="702"/>
      <c r="D29" s="980"/>
      <c r="E29" s="1020"/>
      <c r="F29" s="980">
        <f t="shared" si="0"/>
        <v>0</v>
      </c>
      <c r="G29" s="981"/>
      <c r="H29" s="982"/>
      <c r="I29" s="737">
        <f t="shared" ref="I29:I36" si="5">H29*F29</f>
        <v>0</v>
      </c>
      <c r="J29" s="656">
        <f t="shared" ref="J29:J36" si="6">J28-F29</f>
        <v>8364.43</v>
      </c>
    </row>
    <row r="30" spans="1:10" x14ac:dyDescent="0.25">
      <c r="B30" s="735">
        <f t="shared" si="2"/>
        <v>282</v>
      </c>
      <c r="C30" s="702"/>
      <c r="D30" s="980"/>
      <c r="E30" s="1020"/>
      <c r="F30" s="980">
        <f t="shared" si="0"/>
        <v>0</v>
      </c>
      <c r="G30" s="981"/>
      <c r="H30" s="982"/>
      <c r="I30" s="737">
        <f t="shared" si="5"/>
        <v>0</v>
      </c>
      <c r="J30" s="656">
        <f t="shared" si="6"/>
        <v>8364.43</v>
      </c>
    </row>
    <row r="31" spans="1:10" x14ac:dyDescent="0.25">
      <c r="B31" s="735">
        <f t="shared" si="2"/>
        <v>282</v>
      </c>
      <c r="C31" s="702"/>
      <c r="D31" s="980"/>
      <c r="E31" s="1020"/>
      <c r="F31" s="980">
        <f t="shared" si="0"/>
        <v>0</v>
      </c>
      <c r="G31" s="981"/>
      <c r="H31" s="982"/>
      <c r="I31" s="737">
        <f t="shared" si="5"/>
        <v>0</v>
      </c>
      <c r="J31" s="656">
        <f t="shared" si="6"/>
        <v>8364.43</v>
      </c>
    </row>
    <row r="32" spans="1:10" x14ac:dyDescent="0.25">
      <c r="B32" s="735">
        <f t="shared" si="2"/>
        <v>282</v>
      </c>
      <c r="C32" s="702"/>
      <c r="D32" s="888"/>
      <c r="E32" s="904"/>
      <c r="F32" s="888">
        <f t="shared" si="0"/>
        <v>0</v>
      </c>
      <c r="G32" s="890"/>
      <c r="H32" s="653"/>
      <c r="I32" s="737">
        <f t="shared" si="5"/>
        <v>0</v>
      </c>
      <c r="J32" s="656">
        <f t="shared" si="6"/>
        <v>8364.43</v>
      </c>
    </row>
    <row r="33" spans="2:10" x14ac:dyDescent="0.25">
      <c r="B33" s="735">
        <f t="shared" si="2"/>
        <v>282</v>
      </c>
      <c r="C33" s="702"/>
      <c r="D33" s="625"/>
      <c r="E33" s="731"/>
      <c r="F33" s="625">
        <f t="shared" si="0"/>
        <v>0</v>
      </c>
      <c r="G33" s="623"/>
      <c r="H33" s="805"/>
      <c r="I33" s="737">
        <f t="shared" si="5"/>
        <v>0</v>
      </c>
      <c r="J33" s="656">
        <f t="shared" si="6"/>
        <v>8364.43</v>
      </c>
    </row>
    <row r="34" spans="2:10" x14ac:dyDescent="0.25">
      <c r="B34" s="735">
        <f t="shared" si="2"/>
        <v>282</v>
      </c>
      <c r="C34" s="702"/>
      <c r="D34" s="625"/>
      <c r="E34" s="731"/>
      <c r="F34" s="625">
        <f t="shared" si="0"/>
        <v>0</v>
      </c>
      <c r="G34" s="623"/>
      <c r="H34" s="805"/>
      <c r="I34" s="737">
        <f t="shared" si="5"/>
        <v>0</v>
      </c>
      <c r="J34" s="656">
        <f t="shared" si="6"/>
        <v>8364.43</v>
      </c>
    </row>
    <row r="35" spans="2:10" x14ac:dyDescent="0.25">
      <c r="B35" s="735">
        <f t="shared" si="2"/>
        <v>282</v>
      </c>
      <c r="C35" s="702"/>
      <c r="D35" s="625"/>
      <c r="E35" s="731"/>
      <c r="F35" s="625">
        <f t="shared" si="0"/>
        <v>0</v>
      </c>
      <c r="G35" s="623"/>
      <c r="H35" s="805"/>
      <c r="I35" s="737">
        <f t="shared" si="5"/>
        <v>0</v>
      </c>
      <c r="J35" s="656">
        <f t="shared" si="6"/>
        <v>8364.43</v>
      </c>
    </row>
    <row r="36" spans="2:10" x14ac:dyDescent="0.25">
      <c r="B36" s="735">
        <f t="shared" si="2"/>
        <v>282</v>
      </c>
      <c r="C36" s="702"/>
      <c r="D36" s="625"/>
      <c r="E36" s="731"/>
      <c r="F36" s="625">
        <f t="shared" si="0"/>
        <v>0</v>
      </c>
      <c r="G36" s="623"/>
      <c r="H36" s="805"/>
      <c r="I36" s="737">
        <f t="shared" si="5"/>
        <v>0</v>
      </c>
      <c r="J36" s="656">
        <f t="shared" si="6"/>
        <v>8364.43</v>
      </c>
    </row>
    <row r="37" spans="2:10" ht="15.75" thickBot="1" x14ac:dyDescent="0.3">
      <c r="B37" s="735">
        <f t="shared" si="2"/>
        <v>282</v>
      </c>
      <c r="C37" s="738"/>
      <c r="D37" s="831">
        <f t="shared" ref="D37" si="7">C37*B37</f>
        <v>0</v>
      </c>
      <c r="E37" s="832"/>
      <c r="F37" s="831">
        <f t="shared" si="0"/>
        <v>0</v>
      </c>
      <c r="G37" s="833"/>
      <c r="H37" s="808"/>
      <c r="I37" s="739">
        <f t="shared" si="1"/>
        <v>0</v>
      </c>
      <c r="J37" s="656">
        <f t="shared" si="4"/>
        <v>8364.43</v>
      </c>
    </row>
    <row r="38" spans="2:10" ht="16.5" thickTop="1" x14ac:dyDescent="0.25">
      <c r="B38" s="654"/>
      <c r="C38" s="702">
        <f>SUM(C9:C37)</f>
        <v>350</v>
      </c>
      <c r="D38" s="740">
        <f>SUM(D9:D37)</f>
        <v>10512.219999999998</v>
      </c>
      <c r="E38" s="741"/>
      <c r="F38" s="625">
        <f>SUM(F9:F37)</f>
        <v>10512.219999999998</v>
      </c>
      <c r="G38" s="742"/>
      <c r="H38" s="739"/>
      <c r="I38" s="743">
        <f>SUM(I9:I37)</f>
        <v>544255</v>
      </c>
      <c r="J38" s="654"/>
    </row>
    <row r="39" spans="2:10" ht="15.75" thickBot="1" x14ac:dyDescent="0.3">
      <c r="B39" s="654"/>
      <c r="C39" s="702"/>
      <c r="D39" s="744"/>
      <c r="E39" s="741"/>
      <c r="F39" s="744"/>
      <c r="G39" s="742"/>
      <c r="H39" s="739"/>
      <c r="I39" s="654"/>
      <c r="J39" s="654"/>
    </row>
    <row r="40" spans="2:10" x14ac:dyDescent="0.25">
      <c r="B40" s="654"/>
      <c r="C40" s="745" t="s">
        <v>4</v>
      </c>
      <c r="D40" s="746">
        <f>F4+F5+F6+F7-C38</f>
        <v>282</v>
      </c>
      <c r="E40" s="747"/>
      <c r="F40" s="744"/>
      <c r="G40" s="742"/>
      <c r="H40" s="739"/>
      <c r="I40" s="654"/>
      <c r="J40" s="654"/>
    </row>
    <row r="41" spans="2:10" x14ac:dyDescent="0.25">
      <c r="B41" s="654"/>
      <c r="C41" s="1215" t="s">
        <v>19</v>
      </c>
      <c r="D41" s="1216"/>
      <c r="E41" s="748">
        <f>E4+E5+E6+E7-F38</f>
        <v>8364.4300000000039</v>
      </c>
      <c r="F41" s="744"/>
      <c r="G41" s="744"/>
      <c r="H41" s="739"/>
      <c r="I41" s="654"/>
      <c r="J41" s="65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59" t="s">
        <v>348</v>
      </c>
      <c r="B1" s="1159"/>
      <c r="C1" s="1159"/>
      <c r="D1" s="1159"/>
      <c r="E1" s="1159"/>
      <c r="F1" s="1159"/>
      <c r="G1" s="1159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1189" t="s">
        <v>373</v>
      </c>
      <c r="B4" s="141"/>
      <c r="C4" s="218"/>
      <c r="D4" s="115"/>
      <c r="E4" s="472"/>
      <c r="F4" s="232"/>
    </row>
    <row r="5" spans="1:10" ht="16.5" customHeight="1" thickBot="1" x14ac:dyDescent="0.3">
      <c r="A5" s="1223"/>
      <c r="B5" s="1219" t="s">
        <v>75</v>
      </c>
      <c r="C5" s="523">
        <v>54</v>
      </c>
      <c r="D5" s="528">
        <v>44993</v>
      </c>
      <c r="E5" s="473">
        <v>5008.8100000000004</v>
      </c>
      <c r="F5" s="233">
        <v>187</v>
      </c>
      <c r="G5" s="144">
        <f>F97</f>
        <v>0</v>
      </c>
      <c r="H5" s="58">
        <f>E4+E5+E6-G5</f>
        <v>5008.8100000000004</v>
      </c>
    </row>
    <row r="6" spans="1:10" ht="16.5" customHeight="1" thickTop="1" thickBot="1" x14ac:dyDescent="0.3">
      <c r="A6" s="1224"/>
      <c r="B6" s="1220"/>
      <c r="C6" s="218"/>
      <c r="D6" s="115"/>
      <c r="E6" s="472"/>
      <c r="F6" s="232"/>
      <c r="I6" s="1221" t="s">
        <v>3</v>
      </c>
      <c r="J6" s="121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22"/>
      <c r="J7" s="1218"/>
    </row>
    <row r="8" spans="1:10" ht="15.75" thickTop="1" x14ac:dyDescent="0.25">
      <c r="A8" s="80" t="s">
        <v>32</v>
      </c>
      <c r="B8" s="83"/>
      <c r="C8" s="15"/>
      <c r="D8" s="171"/>
      <c r="E8" s="238"/>
      <c r="F8" s="69">
        <f t="shared" ref="F8:F13" si="0">D8</f>
        <v>0</v>
      </c>
      <c r="G8" s="70"/>
      <c r="H8" s="125"/>
      <c r="I8" s="203">
        <f>E5+E4-F8+E6</f>
        <v>5008.8100000000004</v>
      </c>
      <c r="J8" s="124">
        <f>F4+F5+F6-C8</f>
        <v>187</v>
      </c>
    </row>
    <row r="9" spans="1:10" x14ac:dyDescent="0.25">
      <c r="A9" s="189"/>
      <c r="B9" s="83"/>
      <c r="C9" s="15"/>
      <c r="D9" s="171"/>
      <c r="E9" s="238"/>
      <c r="F9" s="69">
        <f t="shared" si="0"/>
        <v>0</v>
      </c>
      <c r="G9" s="70"/>
      <c r="H9" s="125"/>
      <c r="I9" s="203">
        <f>I8-F9</f>
        <v>5008.8100000000004</v>
      </c>
      <c r="J9" s="124">
        <f>J8-C9</f>
        <v>187</v>
      </c>
    </row>
    <row r="10" spans="1:10" x14ac:dyDescent="0.25">
      <c r="A10" s="177"/>
      <c r="B10" s="83"/>
      <c r="C10" s="15"/>
      <c r="D10" s="171"/>
      <c r="E10" s="238"/>
      <c r="F10" s="69">
        <f t="shared" si="0"/>
        <v>0</v>
      </c>
      <c r="G10" s="70"/>
      <c r="H10" s="125"/>
      <c r="I10" s="203">
        <f t="shared" ref="I10:I40" si="1">I9-F10</f>
        <v>5008.8100000000004</v>
      </c>
      <c r="J10" s="124">
        <f t="shared" ref="J10:J58" si="2">J9-C10</f>
        <v>187</v>
      </c>
    </row>
    <row r="11" spans="1:10" x14ac:dyDescent="0.25">
      <c r="A11" s="82" t="s">
        <v>33</v>
      </c>
      <c r="B11" s="83"/>
      <c r="C11" s="15"/>
      <c r="D11" s="171"/>
      <c r="E11" s="238"/>
      <c r="F11" s="69">
        <f t="shared" si="0"/>
        <v>0</v>
      </c>
      <c r="G11" s="70"/>
      <c r="H11" s="125"/>
      <c r="I11" s="203">
        <f t="shared" si="1"/>
        <v>5008.8100000000004</v>
      </c>
      <c r="J11" s="124">
        <f t="shared" si="2"/>
        <v>187</v>
      </c>
    </row>
    <row r="12" spans="1:10" x14ac:dyDescent="0.25">
      <c r="A12" s="73"/>
      <c r="B12" s="83"/>
      <c r="C12" s="15"/>
      <c r="D12" s="171"/>
      <c r="E12" s="238"/>
      <c r="F12" s="69">
        <f t="shared" si="0"/>
        <v>0</v>
      </c>
      <c r="G12" s="70"/>
      <c r="H12" s="125"/>
      <c r="I12" s="203">
        <f t="shared" si="1"/>
        <v>5008.8100000000004</v>
      </c>
      <c r="J12" s="124">
        <f t="shared" si="2"/>
        <v>187</v>
      </c>
    </row>
    <row r="13" spans="1:10" x14ac:dyDescent="0.25">
      <c r="A13" s="73"/>
      <c r="B13" s="83"/>
      <c r="C13" s="15"/>
      <c r="D13" s="171"/>
      <c r="E13" s="237"/>
      <c r="F13" s="69">
        <f t="shared" si="0"/>
        <v>0</v>
      </c>
      <c r="G13" s="70"/>
      <c r="H13" s="125"/>
      <c r="I13" s="203">
        <f t="shared" si="1"/>
        <v>5008.8100000000004</v>
      </c>
      <c r="J13" s="124">
        <f t="shared" si="2"/>
        <v>187</v>
      </c>
    </row>
    <row r="14" spans="1:10" x14ac:dyDescent="0.25">
      <c r="B14" s="83"/>
      <c r="C14" s="15"/>
      <c r="D14" s="171"/>
      <c r="E14" s="237"/>
      <c r="F14" s="69">
        <f>D14</f>
        <v>0</v>
      </c>
      <c r="G14" s="70"/>
      <c r="H14" s="125"/>
      <c r="I14" s="203">
        <f t="shared" si="1"/>
        <v>5008.8100000000004</v>
      </c>
      <c r="J14" s="124">
        <f t="shared" si="2"/>
        <v>187</v>
      </c>
    </row>
    <row r="15" spans="1:10" x14ac:dyDescent="0.25">
      <c r="B15" s="83"/>
      <c r="C15" s="15"/>
      <c r="D15" s="171"/>
      <c r="E15" s="237"/>
      <c r="F15" s="69">
        <f>D15</f>
        <v>0</v>
      </c>
      <c r="G15" s="70"/>
      <c r="H15" s="125"/>
      <c r="I15" s="203">
        <f t="shared" si="1"/>
        <v>5008.8100000000004</v>
      </c>
      <c r="J15" s="124">
        <f t="shared" si="2"/>
        <v>187</v>
      </c>
    </row>
    <row r="16" spans="1:10" x14ac:dyDescent="0.25">
      <c r="A16" s="81"/>
      <c r="B16" s="83"/>
      <c r="C16" s="15"/>
      <c r="D16" s="171"/>
      <c r="E16" s="245"/>
      <c r="F16" s="69">
        <f>D16</f>
        <v>0</v>
      </c>
      <c r="G16" s="70"/>
      <c r="H16" s="125"/>
      <c r="I16" s="203">
        <f t="shared" si="1"/>
        <v>5008.8100000000004</v>
      </c>
      <c r="J16" s="124">
        <f t="shared" si="2"/>
        <v>187</v>
      </c>
    </row>
    <row r="17" spans="1:10" x14ac:dyDescent="0.25">
      <c r="A17" s="83"/>
      <c r="B17" s="83"/>
      <c r="C17" s="15"/>
      <c r="D17" s="171"/>
      <c r="E17" s="245"/>
      <c r="F17" s="69">
        <f t="shared" ref="F17:F41" si="3">D17</f>
        <v>0</v>
      </c>
      <c r="G17" s="392"/>
      <c r="H17" s="125"/>
      <c r="I17" s="203">
        <f t="shared" si="1"/>
        <v>5008.8100000000004</v>
      </c>
      <c r="J17" s="124">
        <f t="shared" si="2"/>
        <v>187</v>
      </c>
    </row>
    <row r="18" spans="1:10" x14ac:dyDescent="0.25">
      <c r="A18" s="2"/>
      <c r="B18" s="83"/>
      <c r="C18" s="15"/>
      <c r="D18" s="171"/>
      <c r="E18" s="245"/>
      <c r="F18" s="69">
        <f t="shared" si="3"/>
        <v>0</v>
      </c>
      <c r="G18" s="70"/>
      <c r="H18" s="125"/>
      <c r="I18" s="203">
        <f t="shared" si="1"/>
        <v>5008.8100000000004</v>
      </c>
      <c r="J18" s="124">
        <f t="shared" si="2"/>
        <v>187</v>
      </c>
    </row>
    <row r="19" spans="1:10" x14ac:dyDescent="0.25">
      <c r="A19" s="2"/>
      <c r="B19" s="83"/>
      <c r="C19" s="15"/>
      <c r="D19" s="171"/>
      <c r="E19" s="245"/>
      <c r="F19" s="69">
        <f t="shared" si="3"/>
        <v>0</v>
      </c>
      <c r="G19" s="70"/>
      <c r="H19" s="125"/>
      <c r="I19" s="203">
        <f t="shared" si="1"/>
        <v>5008.8100000000004</v>
      </c>
      <c r="J19" s="124">
        <f t="shared" si="2"/>
        <v>187</v>
      </c>
    </row>
    <row r="20" spans="1:10" x14ac:dyDescent="0.25">
      <c r="A20" s="2"/>
      <c r="B20" s="83"/>
      <c r="C20" s="15"/>
      <c r="D20" s="171"/>
      <c r="E20" s="237"/>
      <c r="F20" s="69">
        <f t="shared" si="3"/>
        <v>0</v>
      </c>
      <c r="G20" s="70"/>
      <c r="H20" s="125"/>
      <c r="I20" s="203">
        <f t="shared" si="1"/>
        <v>5008.8100000000004</v>
      </c>
      <c r="J20" s="124">
        <f t="shared" si="2"/>
        <v>187</v>
      </c>
    </row>
    <row r="21" spans="1:10" x14ac:dyDescent="0.25">
      <c r="A21" s="2"/>
      <c r="B21" s="83"/>
      <c r="C21" s="15"/>
      <c r="D21" s="171"/>
      <c r="E21" s="237"/>
      <c r="F21" s="69">
        <f t="shared" si="3"/>
        <v>0</v>
      </c>
      <c r="G21" s="70"/>
      <c r="H21" s="125"/>
      <c r="I21" s="203">
        <f t="shared" si="1"/>
        <v>5008.8100000000004</v>
      </c>
      <c r="J21" s="124">
        <f t="shared" si="2"/>
        <v>187</v>
      </c>
    </row>
    <row r="22" spans="1:10" x14ac:dyDescent="0.25">
      <c r="A22" s="2"/>
      <c r="B22" s="83"/>
      <c r="C22" s="15"/>
      <c r="D22" s="171"/>
      <c r="E22" s="237"/>
      <c r="F22" s="69">
        <f t="shared" si="3"/>
        <v>0</v>
      </c>
      <c r="G22" s="70"/>
      <c r="H22" s="125"/>
      <c r="I22" s="203">
        <f t="shared" si="1"/>
        <v>5008.8100000000004</v>
      </c>
      <c r="J22" s="124">
        <f t="shared" si="2"/>
        <v>187</v>
      </c>
    </row>
    <row r="23" spans="1:10" x14ac:dyDescent="0.25">
      <c r="A23" s="2"/>
      <c r="B23" s="83"/>
      <c r="C23" s="15"/>
      <c r="D23" s="171"/>
      <c r="E23" s="237"/>
      <c r="F23" s="69">
        <f t="shared" si="3"/>
        <v>0</v>
      </c>
      <c r="G23" s="70"/>
      <c r="H23" s="125"/>
      <c r="I23" s="203">
        <f t="shared" si="1"/>
        <v>5008.8100000000004</v>
      </c>
      <c r="J23" s="124">
        <f t="shared" si="2"/>
        <v>187</v>
      </c>
    </row>
    <row r="24" spans="1:10" x14ac:dyDescent="0.25">
      <c r="A24" s="2"/>
      <c r="B24" s="83"/>
      <c r="C24" s="15"/>
      <c r="D24" s="171"/>
      <c r="E24" s="245"/>
      <c r="F24" s="69">
        <f t="shared" si="3"/>
        <v>0</v>
      </c>
      <c r="G24" s="70"/>
      <c r="H24" s="125"/>
      <c r="I24" s="203">
        <f t="shared" si="1"/>
        <v>5008.8100000000004</v>
      </c>
      <c r="J24" s="124">
        <f t="shared" si="2"/>
        <v>187</v>
      </c>
    </row>
    <row r="25" spans="1:10" x14ac:dyDescent="0.25">
      <c r="A25" s="2"/>
      <c r="B25" s="83"/>
      <c r="C25" s="15"/>
      <c r="D25" s="171"/>
      <c r="E25" s="245"/>
      <c r="F25" s="69">
        <f t="shared" si="3"/>
        <v>0</v>
      </c>
      <c r="G25" s="70"/>
      <c r="H25" s="125"/>
      <c r="I25" s="203">
        <f t="shared" si="1"/>
        <v>5008.8100000000004</v>
      </c>
      <c r="J25" s="124">
        <f t="shared" si="2"/>
        <v>187</v>
      </c>
    </row>
    <row r="26" spans="1:10" x14ac:dyDescent="0.25">
      <c r="A26" s="2"/>
      <c r="B26" s="83"/>
      <c r="C26" s="15"/>
      <c r="D26" s="171"/>
      <c r="E26" s="245"/>
      <c r="F26" s="69">
        <f t="shared" si="3"/>
        <v>0</v>
      </c>
      <c r="G26" s="70"/>
      <c r="H26" s="125"/>
      <c r="I26" s="203">
        <f t="shared" si="1"/>
        <v>5008.8100000000004</v>
      </c>
      <c r="J26" s="124">
        <f t="shared" si="2"/>
        <v>187</v>
      </c>
    </row>
    <row r="27" spans="1:10" x14ac:dyDescent="0.25">
      <c r="A27" s="172"/>
      <c r="B27" s="83"/>
      <c r="C27" s="15"/>
      <c r="D27" s="171"/>
      <c r="E27" s="245"/>
      <c r="F27" s="69">
        <f t="shared" si="3"/>
        <v>0</v>
      </c>
      <c r="G27" s="70"/>
      <c r="H27" s="125"/>
      <c r="I27" s="203">
        <f t="shared" si="1"/>
        <v>5008.8100000000004</v>
      </c>
      <c r="J27" s="124">
        <f t="shared" si="2"/>
        <v>187</v>
      </c>
    </row>
    <row r="28" spans="1:10" x14ac:dyDescent="0.25">
      <c r="A28" s="172"/>
      <c r="B28" s="83"/>
      <c r="C28" s="15"/>
      <c r="D28" s="171"/>
      <c r="E28" s="237"/>
      <c r="F28" s="69">
        <f t="shared" si="3"/>
        <v>0</v>
      </c>
      <c r="G28" s="70"/>
      <c r="H28" s="125"/>
      <c r="I28" s="203">
        <f t="shared" si="1"/>
        <v>5008.8100000000004</v>
      </c>
      <c r="J28" s="124">
        <f t="shared" si="2"/>
        <v>187</v>
      </c>
    </row>
    <row r="29" spans="1:10" x14ac:dyDescent="0.25">
      <c r="A29" s="172"/>
      <c r="B29" s="83"/>
      <c r="C29" s="15"/>
      <c r="D29" s="171"/>
      <c r="E29" s="237"/>
      <c r="F29" s="69">
        <f t="shared" si="3"/>
        <v>0</v>
      </c>
      <c r="G29" s="70"/>
      <c r="H29" s="125"/>
      <c r="I29" s="203">
        <f t="shared" si="1"/>
        <v>5008.8100000000004</v>
      </c>
      <c r="J29" s="124">
        <f t="shared" si="2"/>
        <v>187</v>
      </c>
    </row>
    <row r="30" spans="1:10" x14ac:dyDescent="0.25">
      <c r="A30" s="172"/>
      <c r="B30" s="83"/>
      <c r="C30" s="15"/>
      <c r="D30" s="171"/>
      <c r="E30" s="237"/>
      <c r="F30" s="69">
        <f t="shared" si="3"/>
        <v>0</v>
      </c>
      <c r="G30" s="70"/>
      <c r="H30" s="125"/>
      <c r="I30" s="203">
        <f t="shared" si="1"/>
        <v>5008.8100000000004</v>
      </c>
      <c r="J30" s="124">
        <f t="shared" si="2"/>
        <v>187</v>
      </c>
    </row>
    <row r="31" spans="1:10" x14ac:dyDescent="0.25">
      <c r="A31" s="172"/>
      <c r="B31" s="83"/>
      <c r="C31" s="15"/>
      <c r="D31" s="171"/>
      <c r="E31" s="237"/>
      <c r="F31" s="69">
        <f t="shared" si="3"/>
        <v>0</v>
      </c>
      <c r="G31" s="70"/>
      <c r="H31" s="125"/>
      <c r="I31" s="203">
        <f t="shared" si="1"/>
        <v>5008.8100000000004</v>
      </c>
      <c r="J31" s="124">
        <f t="shared" si="2"/>
        <v>187</v>
      </c>
    </row>
    <row r="32" spans="1:10" x14ac:dyDescent="0.25">
      <c r="A32" s="2"/>
      <c r="B32" s="83"/>
      <c r="C32" s="15"/>
      <c r="D32" s="171"/>
      <c r="E32" s="237"/>
      <c r="F32" s="69">
        <f t="shared" si="3"/>
        <v>0</v>
      </c>
      <c r="G32" s="70"/>
      <c r="H32" s="125"/>
      <c r="I32" s="203">
        <f t="shared" si="1"/>
        <v>5008.8100000000004</v>
      </c>
      <c r="J32" s="124">
        <f t="shared" si="2"/>
        <v>187</v>
      </c>
    </row>
    <row r="33" spans="1:10" x14ac:dyDescent="0.25">
      <c r="A33" s="2"/>
      <c r="B33" s="83"/>
      <c r="C33" s="15"/>
      <c r="D33" s="171"/>
      <c r="E33" s="237"/>
      <c r="F33" s="69">
        <f t="shared" si="3"/>
        <v>0</v>
      </c>
      <c r="G33" s="70"/>
      <c r="H33" s="125"/>
      <c r="I33" s="203">
        <f t="shared" si="1"/>
        <v>5008.8100000000004</v>
      </c>
      <c r="J33" s="124">
        <f t="shared" si="2"/>
        <v>187</v>
      </c>
    </row>
    <row r="34" spans="1:10" x14ac:dyDescent="0.25">
      <c r="A34" s="2"/>
      <c r="B34" s="83"/>
      <c r="C34" s="15"/>
      <c r="D34" s="171"/>
      <c r="E34" s="237"/>
      <c r="F34" s="69">
        <f t="shared" si="3"/>
        <v>0</v>
      </c>
      <c r="G34" s="70"/>
      <c r="H34" s="125"/>
      <c r="I34" s="203">
        <f t="shared" si="1"/>
        <v>5008.8100000000004</v>
      </c>
      <c r="J34" s="124">
        <f t="shared" si="2"/>
        <v>187</v>
      </c>
    </row>
    <row r="35" spans="1:10" x14ac:dyDescent="0.25">
      <c r="A35" s="2"/>
      <c r="B35" s="83"/>
      <c r="C35" s="15"/>
      <c r="D35" s="171"/>
      <c r="E35" s="238"/>
      <c r="F35" s="69">
        <f t="shared" si="3"/>
        <v>0</v>
      </c>
      <c r="G35" s="70"/>
      <c r="H35" s="125"/>
      <c r="I35" s="203">
        <f t="shared" si="1"/>
        <v>5008.8100000000004</v>
      </c>
      <c r="J35" s="124">
        <f t="shared" si="2"/>
        <v>187</v>
      </c>
    </row>
    <row r="36" spans="1:10" x14ac:dyDescent="0.25">
      <c r="A36" s="2"/>
      <c r="B36" s="83"/>
      <c r="C36" s="15"/>
      <c r="D36" s="171"/>
      <c r="E36" s="238"/>
      <c r="F36" s="69">
        <f t="shared" si="3"/>
        <v>0</v>
      </c>
      <c r="G36" s="70"/>
      <c r="H36" s="125"/>
      <c r="I36" s="203">
        <f t="shared" si="1"/>
        <v>5008.8100000000004</v>
      </c>
      <c r="J36" s="124">
        <f t="shared" si="2"/>
        <v>187</v>
      </c>
    </row>
    <row r="37" spans="1:10" x14ac:dyDescent="0.25">
      <c r="A37" s="2"/>
      <c r="B37" s="83"/>
      <c r="C37" s="15"/>
      <c r="D37" s="171"/>
      <c r="E37" s="238"/>
      <c r="F37" s="69">
        <f t="shared" si="3"/>
        <v>0</v>
      </c>
      <c r="G37" s="70"/>
      <c r="H37" s="125"/>
      <c r="I37" s="203">
        <f t="shared" si="1"/>
        <v>5008.8100000000004</v>
      </c>
      <c r="J37" s="124">
        <f t="shared" si="2"/>
        <v>187</v>
      </c>
    </row>
    <row r="38" spans="1:10" x14ac:dyDescent="0.25">
      <c r="A38" s="2"/>
      <c r="B38" s="83"/>
      <c r="C38" s="15"/>
      <c r="D38" s="171"/>
      <c r="E38" s="238"/>
      <c r="F38" s="69">
        <f t="shared" si="3"/>
        <v>0</v>
      </c>
      <c r="G38" s="70"/>
      <c r="H38" s="125"/>
      <c r="I38" s="203">
        <f t="shared" si="1"/>
        <v>5008.8100000000004</v>
      </c>
      <c r="J38" s="124">
        <f t="shared" si="2"/>
        <v>187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8"/>
      <c r="F39" s="69">
        <f t="shared" si="3"/>
        <v>0</v>
      </c>
      <c r="G39" s="70"/>
      <c r="H39" s="125"/>
      <c r="I39" s="203">
        <f t="shared" si="1"/>
        <v>5008.8100000000004</v>
      </c>
      <c r="J39" s="124">
        <f t="shared" si="2"/>
        <v>187</v>
      </c>
    </row>
    <row r="40" spans="1:10" x14ac:dyDescent="0.25">
      <c r="A40" s="2"/>
      <c r="B40" s="83"/>
      <c r="C40" s="15"/>
      <c r="D40" s="171">
        <f t="shared" si="4"/>
        <v>0</v>
      </c>
      <c r="E40" s="238"/>
      <c r="F40" s="69">
        <f t="shared" si="3"/>
        <v>0</v>
      </c>
      <c r="G40" s="70"/>
      <c r="H40" s="71"/>
      <c r="I40" s="203">
        <f t="shared" si="1"/>
        <v>5008.8100000000004</v>
      </c>
      <c r="J40" s="124">
        <f t="shared" si="2"/>
        <v>187</v>
      </c>
    </row>
    <row r="41" spans="1:10" x14ac:dyDescent="0.25">
      <c r="A41" s="2"/>
      <c r="B41" s="83"/>
      <c r="C41" s="15"/>
      <c r="D41" s="171">
        <f t="shared" si="4"/>
        <v>0</v>
      </c>
      <c r="E41" s="238"/>
      <c r="F41" s="69">
        <f t="shared" si="3"/>
        <v>0</v>
      </c>
      <c r="G41" s="70"/>
      <c r="H41" s="71"/>
      <c r="I41" s="203">
        <f>I40-F41</f>
        <v>5008.8100000000004</v>
      </c>
      <c r="J41" s="124">
        <f t="shared" si="2"/>
        <v>187</v>
      </c>
    </row>
    <row r="42" spans="1:10" x14ac:dyDescent="0.25">
      <c r="A42" s="2"/>
      <c r="B42" s="83"/>
      <c r="C42" s="15"/>
      <c r="D42" s="171"/>
      <c r="E42" s="238"/>
      <c r="F42" s="69"/>
      <c r="G42" s="70"/>
      <c r="H42" s="71"/>
      <c r="I42" s="203">
        <f t="shared" ref="I42:I58" si="5">I41-F42</f>
        <v>5008.8100000000004</v>
      </c>
      <c r="J42" s="124">
        <f t="shared" si="2"/>
        <v>187</v>
      </c>
    </row>
    <row r="43" spans="1:10" x14ac:dyDescent="0.25">
      <c r="A43" s="2"/>
      <c r="B43" s="83"/>
      <c r="C43" s="15"/>
      <c r="D43" s="171"/>
      <c r="E43" s="238"/>
      <c r="F43" s="69"/>
      <c r="G43" s="70"/>
      <c r="H43" s="71"/>
      <c r="I43" s="203">
        <f t="shared" si="5"/>
        <v>5008.8100000000004</v>
      </c>
      <c r="J43" s="124">
        <f t="shared" si="2"/>
        <v>187</v>
      </c>
    </row>
    <row r="44" spans="1:10" x14ac:dyDescent="0.25">
      <c r="A44" s="2"/>
      <c r="B44" s="83"/>
      <c r="C44" s="15"/>
      <c r="D44" s="171"/>
      <c r="E44" s="238"/>
      <c r="F44" s="69"/>
      <c r="G44" s="70"/>
      <c r="H44" s="71"/>
      <c r="I44" s="203">
        <f t="shared" si="5"/>
        <v>5008.8100000000004</v>
      </c>
      <c r="J44" s="124">
        <f t="shared" si="2"/>
        <v>187</v>
      </c>
    </row>
    <row r="45" spans="1:10" x14ac:dyDescent="0.25">
      <c r="A45" s="2"/>
      <c r="B45" s="83"/>
      <c r="C45" s="15"/>
      <c r="D45" s="171"/>
      <c r="E45" s="238"/>
      <c r="F45" s="69"/>
      <c r="G45" s="70"/>
      <c r="H45" s="71"/>
      <c r="I45" s="203">
        <f t="shared" si="5"/>
        <v>5008.8100000000004</v>
      </c>
      <c r="J45" s="124">
        <f t="shared" si="2"/>
        <v>187</v>
      </c>
    </row>
    <row r="46" spans="1:10" x14ac:dyDescent="0.25">
      <c r="A46" s="2"/>
      <c r="B46" s="83"/>
      <c r="C46" s="15"/>
      <c r="D46" s="171"/>
      <c r="E46" s="238"/>
      <c r="F46" s="69"/>
      <c r="G46" s="70"/>
      <c r="H46" s="71"/>
      <c r="I46" s="203">
        <f t="shared" si="5"/>
        <v>5008.8100000000004</v>
      </c>
      <c r="J46" s="124">
        <f t="shared" si="2"/>
        <v>187</v>
      </c>
    </row>
    <row r="47" spans="1:10" x14ac:dyDescent="0.25">
      <c r="A47" s="2"/>
      <c r="B47" s="83"/>
      <c r="C47" s="15"/>
      <c r="D47" s="171"/>
      <c r="E47" s="238"/>
      <c r="F47" s="69"/>
      <c r="G47" s="70"/>
      <c r="H47" s="71"/>
      <c r="I47" s="203">
        <f t="shared" si="5"/>
        <v>5008.8100000000004</v>
      </c>
      <c r="J47" s="124">
        <f t="shared" si="2"/>
        <v>187</v>
      </c>
    </row>
    <row r="48" spans="1:10" x14ac:dyDescent="0.25">
      <c r="A48" s="2"/>
      <c r="B48" s="83"/>
      <c r="C48" s="15"/>
      <c r="D48" s="171"/>
      <c r="E48" s="238"/>
      <c r="F48" s="69"/>
      <c r="G48" s="70"/>
      <c r="H48" s="71"/>
      <c r="I48" s="203">
        <f t="shared" si="5"/>
        <v>5008.8100000000004</v>
      </c>
      <c r="J48" s="124">
        <f t="shared" si="2"/>
        <v>187</v>
      </c>
    </row>
    <row r="49" spans="1:10" x14ac:dyDescent="0.25">
      <c r="A49" s="2"/>
      <c r="B49" s="83"/>
      <c r="C49" s="15"/>
      <c r="D49" s="171"/>
      <c r="E49" s="238"/>
      <c r="F49" s="69"/>
      <c r="G49" s="70"/>
      <c r="H49" s="71"/>
      <c r="I49" s="203">
        <f t="shared" si="5"/>
        <v>5008.8100000000004</v>
      </c>
      <c r="J49" s="124">
        <f t="shared" si="2"/>
        <v>187</v>
      </c>
    </row>
    <row r="50" spans="1:10" x14ac:dyDescent="0.25">
      <c r="A50" s="2"/>
      <c r="B50" s="83"/>
      <c r="C50" s="15"/>
      <c r="D50" s="171"/>
      <c r="E50" s="238"/>
      <c r="F50" s="69"/>
      <c r="G50" s="70"/>
      <c r="H50" s="71"/>
      <c r="I50" s="203">
        <f t="shared" si="5"/>
        <v>5008.8100000000004</v>
      </c>
      <c r="J50" s="124">
        <f t="shared" si="2"/>
        <v>187</v>
      </c>
    </row>
    <row r="51" spans="1:10" x14ac:dyDescent="0.25">
      <c r="A51" s="2"/>
      <c r="B51" s="83"/>
      <c r="C51" s="15"/>
      <c r="D51" s="171"/>
      <c r="E51" s="238"/>
      <c r="F51" s="69"/>
      <c r="G51" s="70"/>
      <c r="H51" s="71"/>
      <c r="I51" s="203">
        <f t="shared" si="5"/>
        <v>5008.8100000000004</v>
      </c>
      <c r="J51" s="124">
        <f t="shared" si="2"/>
        <v>187</v>
      </c>
    </row>
    <row r="52" spans="1:10" x14ac:dyDescent="0.25">
      <c r="A52" s="2"/>
      <c r="B52" s="83"/>
      <c r="C52" s="15"/>
      <c r="D52" s="171"/>
      <c r="E52" s="238"/>
      <c r="F52" s="69"/>
      <c r="G52" s="70"/>
      <c r="H52" s="71"/>
      <c r="I52" s="203">
        <f t="shared" si="5"/>
        <v>5008.8100000000004</v>
      </c>
      <c r="J52" s="124">
        <f t="shared" si="2"/>
        <v>187</v>
      </c>
    </row>
    <row r="53" spans="1:10" x14ac:dyDescent="0.25">
      <c r="A53" s="2"/>
      <c r="B53" s="83"/>
      <c r="C53" s="15"/>
      <c r="D53" s="171"/>
      <c r="E53" s="238"/>
      <c r="F53" s="69"/>
      <c r="G53" s="70"/>
      <c r="H53" s="71"/>
      <c r="I53" s="203">
        <f t="shared" si="5"/>
        <v>5008.8100000000004</v>
      </c>
      <c r="J53" s="124">
        <f t="shared" si="2"/>
        <v>187</v>
      </c>
    </row>
    <row r="54" spans="1:10" x14ac:dyDescent="0.25">
      <c r="A54" s="2"/>
      <c r="B54" s="83"/>
      <c r="C54" s="15"/>
      <c r="D54" s="171"/>
      <c r="E54" s="238"/>
      <c r="F54" s="69"/>
      <c r="G54" s="70"/>
      <c r="H54" s="71"/>
      <c r="I54" s="203">
        <f t="shared" si="5"/>
        <v>5008.8100000000004</v>
      </c>
      <c r="J54" s="124">
        <f t="shared" si="2"/>
        <v>187</v>
      </c>
    </row>
    <row r="55" spans="1:10" x14ac:dyDescent="0.25">
      <c r="A55" s="2"/>
      <c r="B55" s="83"/>
      <c r="C55" s="15"/>
      <c r="D55" s="171"/>
      <c r="E55" s="238"/>
      <c r="F55" s="69"/>
      <c r="G55" s="70"/>
      <c r="H55" s="71"/>
      <c r="I55" s="203">
        <f t="shared" si="5"/>
        <v>5008.8100000000004</v>
      </c>
      <c r="J55" s="124">
        <f t="shared" si="2"/>
        <v>187</v>
      </c>
    </row>
    <row r="56" spans="1:10" x14ac:dyDescent="0.25">
      <c r="A56" s="2"/>
      <c r="B56" s="83"/>
      <c r="C56" s="15"/>
      <c r="D56" s="171"/>
      <c r="E56" s="238"/>
      <c r="F56" s="69"/>
      <c r="G56" s="70"/>
      <c r="H56" s="71"/>
      <c r="I56" s="203">
        <f t="shared" si="5"/>
        <v>5008.8100000000004</v>
      </c>
      <c r="J56" s="124">
        <f t="shared" si="2"/>
        <v>187</v>
      </c>
    </row>
    <row r="57" spans="1:10" x14ac:dyDescent="0.25">
      <c r="A57" s="2"/>
      <c r="B57" s="83"/>
      <c r="C57" s="15"/>
      <c r="D57" s="171"/>
      <c r="E57" s="238"/>
      <c r="F57" s="69"/>
      <c r="G57" s="70"/>
      <c r="H57" s="71"/>
      <c r="I57" s="203">
        <f t="shared" si="5"/>
        <v>5008.8100000000004</v>
      </c>
      <c r="J57" s="124">
        <f t="shared" si="2"/>
        <v>187</v>
      </c>
    </row>
    <row r="58" spans="1:10" x14ac:dyDescent="0.25">
      <c r="A58" s="2"/>
      <c r="B58" s="83"/>
      <c r="C58" s="15"/>
      <c r="D58" s="171"/>
      <c r="E58" s="238"/>
      <c r="F58" s="69"/>
      <c r="G58" s="70"/>
      <c r="H58" s="71"/>
      <c r="I58" s="203">
        <f t="shared" si="5"/>
        <v>5008.8100000000004</v>
      </c>
      <c r="J58" s="124">
        <f t="shared" si="2"/>
        <v>187</v>
      </c>
    </row>
    <row r="59" spans="1:10" x14ac:dyDescent="0.25">
      <c r="A59" s="2"/>
      <c r="B59" s="83"/>
      <c r="C59" s="15"/>
      <c r="D59" s="171"/>
      <c r="E59" s="238"/>
      <c r="F59" s="69"/>
      <c r="G59" s="70"/>
      <c r="H59" s="71"/>
      <c r="I59" s="203"/>
      <c r="J59" s="124"/>
    </row>
    <row r="60" spans="1:10" x14ac:dyDescent="0.25">
      <c r="A60" s="2"/>
      <c r="B60" s="83"/>
      <c r="C60" s="15"/>
      <c r="D60" s="171"/>
      <c r="E60" s="238"/>
      <c r="F60" s="69"/>
      <c r="G60" s="70"/>
      <c r="H60" s="71"/>
      <c r="I60" s="203"/>
      <c r="J60" s="124"/>
    </row>
    <row r="61" spans="1:10" x14ac:dyDescent="0.25">
      <c r="A61" s="2"/>
      <c r="B61" s="83"/>
      <c r="C61" s="15"/>
      <c r="D61" s="171"/>
      <c r="E61" s="238"/>
      <c r="F61" s="69"/>
      <c r="G61" s="70"/>
      <c r="H61" s="71"/>
      <c r="I61" s="203"/>
      <c r="J61" s="124"/>
    </row>
    <row r="62" spans="1:10" x14ac:dyDescent="0.25">
      <c r="A62" s="2"/>
      <c r="B62" s="83"/>
      <c r="C62" s="15"/>
      <c r="D62" s="171"/>
      <c r="E62" s="238"/>
      <c r="F62" s="69"/>
      <c r="G62" s="70"/>
      <c r="H62" s="71"/>
      <c r="I62" s="203"/>
      <c r="J62" s="124"/>
    </row>
    <row r="63" spans="1:10" x14ac:dyDescent="0.25">
      <c r="A63" s="2"/>
      <c r="B63" s="83"/>
      <c r="C63" s="15"/>
      <c r="D63" s="171"/>
      <c r="E63" s="238"/>
      <c r="F63" s="69"/>
      <c r="G63" s="70"/>
      <c r="H63" s="71"/>
      <c r="I63" s="203"/>
      <c r="J63" s="124"/>
    </row>
    <row r="64" spans="1:10" x14ac:dyDescent="0.25">
      <c r="A64" s="2"/>
      <c r="B64" s="83"/>
      <c r="C64" s="15"/>
      <c r="D64" s="171"/>
      <c r="E64" s="238"/>
      <c r="F64" s="69"/>
      <c r="G64" s="70"/>
      <c r="H64" s="71"/>
      <c r="I64" s="203"/>
      <c r="J64" s="124"/>
    </row>
    <row r="65" spans="1:10" x14ac:dyDescent="0.25">
      <c r="A65" s="2"/>
      <c r="B65" s="83"/>
      <c r="C65" s="15"/>
      <c r="D65" s="171"/>
      <c r="E65" s="238"/>
      <c r="F65" s="69"/>
      <c r="G65" s="70"/>
      <c r="H65" s="71"/>
      <c r="I65" s="203"/>
      <c r="J65" s="124"/>
    </row>
    <row r="66" spans="1:10" x14ac:dyDescent="0.25">
      <c r="A66" s="2"/>
      <c r="B66" s="83"/>
      <c r="C66" s="15"/>
      <c r="D66" s="171"/>
      <c r="E66" s="238"/>
      <c r="F66" s="69"/>
      <c r="G66" s="70"/>
      <c r="H66" s="71"/>
      <c r="I66" s="203"/>
      <c r="J66" s="124"/>
    </row>
    <row r="67" spans="1:10" x14ac:dyDescent="0.25">
      <c r="A67" s="2"/>
      <c r="B67" s="83"/>
      <c r="C67" s="15"/>
      <c r="D67" s="171"/>
      <c r="E67" s="238"/>
      <c r="F67" s="69"/>
      <c r="G67" s="70"/>
      <c r="H67" s="71"/>
      <c r="I67" s="203"/>
      <c r="J67" s="124"/>
    </row>
    <row r="68" spans="1:10" x14ac:dyDescent="0.25">
      <c r="A68" s="2"/>
      <c r="B68" s="83"/>
      <c r="C68" s="15"/>
      <c r="D68" s="171"/>
      <c r="E68" s="238"/>
      <c r="F68" s="69"/>
      <c r="G68" s="70"/>
      <c r="H68" s="71"/>
      <c r="I68" s="203"/>
      <c r="J68" s="124"/>
    </row>
    <row r="69" spans="1:10" x14ac:dyDescent="0.25">
      <c r="A69" s="2"/>
      <c r="B69" s="83"/>
      <c r="C69" s="15"/>
      <c r="D69" s="171"/>
      <c r="E69" s="238"/>
      <c r="F69" s="69"/>
      <c r="G69" s="70"/>
      <c r="H69" s="71"/>
      <c r="I69" s="203"/>
      <c r="J69" s="124"/>
    </row>
    <row r="70" spans="1:10" x14ac:dyDescent="0.25">
      <c r="A70" s="2"/>
      <c r="B70" s="83"/>
      <c r="C70" s="15"/>
      <c r="D70" s="171"/>
      <c r="E70" s="238"/>
      <c r="F70" s="69"/>
      <c r="G70" s="70"/>
      <c r="H70" s="71"/>
      <c r="I70" s="203"/>
      <c r="J70" s="124"/>
    </row>
    <row r="71" spans="1:10" x14ac:dyDescent="0.25">
      <c r="A71" s="2"/>
      <c r="B71" s="83"/>
      <c r="C71" s="15"/>
      <c r="D71" s="171"/>
      <c r="E71" s="238"/>
      <c r="F71" s="69"/>
      <c r="G71" s="70"/>
      <c r="H71" s="71"/>
      <c r="I71" s="203"/>
      <c r="J71" s="124"/>
    </row>
    <row r="72" spans="1:10" x14ac:dyDescent="0.25">
      <c r="A72" s="2"/>
      <c r="B72" s="83"/>
      <c r="C72" s="15"/>
      <c r="D72" s="171"/>
      <c r="E72" s="238"/>
      <c r="F72" s="69"/>
      <c r="G72" s="70"/>
      <c r="H72" s="71"/>
      <c r="I72" s="203"/>
      <c r="J72" s="124"/>
    </row>
    <row r="73" spans="1:10" x14ac:dyDescent="0.25">
      <c r="A73" s="2"/>
      <c r="B73" s="83"/>
      <c r="C73" s="15"/>
      <c r="D73" s="171"/>
      <c r="E73" s="238"/>
      <c r="F73" s="69"/>
      <c r="G73" s="70"/>
      <c r="H73" s="71"/>
      <c r="I73" s="203"/>
      <c r="J73" s="124"/>
    </row>
    <row r="74" spans="1:10" x14ac:dyDescent="0.25">
      <c r="A74" s="2"/>
      <c r="B74" s="83"/>
      <c r="C74" s="15"/>
      <c r="D74" s="171"/>
      <c r="E74" s="238"/>
      <c r="F74" s="69"/>
      <c r="G74" s="70"/>
      <c r="H74" s="71"/>
      <c r="I74" s="203"/>
      <c r="J74" s="124"/>
    </row>
    <row r="75" spans="1:10" x14ac:dyDescent="0.25">
      <c r="A75" s="2"/>
      <c r="B75" s="83"/>
      <c r="C75" s="15"/>
      <c r="D75" s="171"/>
      <c r="E75" s="238"/>
      <c r="F75" s="69"/>
      <c r="G75" s="70"/>
      <c r="H75" s="71"/>
      <c r="I75" s="203"/>
      <c r="J75" s="124"/>
    </row>
    <row r="76" spans="1:10" x14ac:dyDescent="0.25">
      <c r="A76" s="2"/>
      <c r="B76" s="83"/>
      <c r="C76" s="15"/>
      <c r="D76" s="171"/>
      <c r="E76" s="238"/>
      <c r="F76" s="69"/>
      <c r="G76" s="70"/>
      <c r="H76" s="71"/>
      <c r="I76" s="203"/>
      <c r="J76" s="124"/>
    </row>
    <row r="77" spans="1:10" x14ac:dyDescent="0.25">
      <c r="A77" s="2"/>
      <c r="B77" s="83"/>
      <c r="C77" s="15"/>
      <c r="D77" s="171"/>
      <c r="E77" s="238"/>
      <c r="F77" s="69"/>
      <c r="G77" s="70"/>
      <c r="H77" s="71"/>
      <c r="I77" s="203"/>
      <c r="J77" s="124"/>
    </row>
    <row r="78" spans="1:10" x14ac:dyDescent="0.25">
      <c r="A78" s="2"/>
      <c r="B78" s="83"/>
      <c r="C78" s="15"/>
      <c r="D78" s="171"/>
      <c r="E78" s="238"/>
      <c r="F78" s="69"/>
      <c r="G78" s="70"/>
      <c r="H78" s="71"/>
      <c r="I78" s="203"/>
      <c r="J78" s="124"/>
    </row>
    <row r="79" spans="1:10" x14ac:dyDescent="0.25">
      <c r="A79" s="2"/>
      <c r="B79" s="83"/>
      <c r="C79" s="15"/>
      <c r="D79" s="171"/>
      <c r="E79" s="238"/>
      <c r="F79" s="69"/>
      <c r="G79" s="70"/>
      <c r="H79" s="71"/>
      <c r="I79" s="203"/>
      <c r="J79" s="124"/>
    </row>
    <row r="80" spans="1:10" x14ac:dyDescent="0.25">
      <c r="A80" s="2"/>
      <c r="B80" s="83"/>
      <c r="C80" s="15"/>
      <c r="D80" s="171"/>
      <c r="E80" s="238"/>
      <c r="F80" s="69"/>
      <c r="G80" s="70"/>
      <c r="H80" s="71"/>
      <c r="I80" s="203"/>
      <c r="J80" s="124"/>
    </row>
    <row r="81" spans="1:10" x14ac:dyDescent="0.25">
      <c r="A81" s="2"/>
      <c r="B81" s="83"/>
      <c r="C81" s="15"/>
      <c r="D81" s="171"/>
      <c r="E81" s="238"/>
      <c r="F81" s="69"/>
      <c r="G81" s="70"/>
      <c r="H81" s="71"/>
      <c r="I81" s="203"/>
      <c r="J81" s="124"/>
    </row>
    <row r="82" spans="1:10" x14ac:dyDescent="0.25">
      <c r="A82" s="2"/>
      <c r="B82" s="83"/>
      <c r="C82" s="15"/>
      <c r="D82" s="171"/>
      <c r="E82" s="238"/>
      <c r="F82" s="69"/>
      <c r="G82" s="70"/>
      <c r="H82" s="71"/>
      <c r="I82" s="203"/>
      <c r="J82" s="124"/>
    </row>
    <row r="83" spans="1:10" x14ac:dyDescent="0.25">
      <c r="A83" s="2"/>
      <c r="B83" s="83"/>
      <c r="C83" s="15"/>
      <c r="D83" s="171"/>
      <c r="E83" s="238"/>
      <c r="F83" s="69"/>
      <c r="G83" s="70"/>
      <c r="H83" s="71"/>
      <c r="I83" s="203"/>
      <c r="J83" s="124"/>
    </row>
    <row r="84" spans="1:10" x14ac:dyDescent="0.25">
      <c r="A84" s="2"/>
      <c r="B84" s="83"/>
      <c r="C84" s="15"/>
      <c r="D84" s="171"/>
      <c r="E84" s="238"/>
      <c r="F84" s="69"/>
      <c r="G84" s="70"/>
      <c r="H84" s="71"/>
      <c r="I84" s="203"/>
      <c r="J84" s="124"/>
    </row>
    <row r="85" spans="1:10" x14ac:dyDescent="0.25">
      <c r="A85" s="2"/>
      <c r="B85" s="83"/>
      <c r="C85" s="15"/>
      <c r="D85" s="171"/>
      <c r="E85" s="238"/>
      <c r="F85" s="69"/>
      <c r="G85" s="70"/>
      <c r="H85" s="71"/>
      <c r="I85" s="203"/>
      <c r="J85" s="124"/>
    </row>
    <row r="86" spans="1:10" x14ac:dyDescent="0.25">
      <c r="A86" s="2"/>
      <c r="B86" s="83"/>
      <c r="C86" s="15"/>
      <c r="D86" s="171"/>
      <c r="E86" s="238"/>
      <c r="F86" s="69"/>
      <c r="G86" s="70"/>
      <c r="H86" s="71"/>
      <c r="I86" s="203"/>
      <c r="J86" s="124"/>
    </row>
    <row r="87" spans="1:10" x14ac:dyDescent="0.25">
      <c r="A87" s="2"/>
      <c r="B87" s="83"/>
      <c r="C87" s="15"/>
      <c r="D87" s="171"/>
      <c r="E87" s="238"/>
      <c r="F87" s="69"/>
      <c r="G87" s="70"/>
      <c r="H87" s="71"/>
      <c r="I87" s="203"/>
      <c r="J87" s="124"/>
    </row>
    <row r="88" spans="1:10" x14ac:dyDescent="0.25">
      <c r="A88" s="2"/>
      <c r="B88" s="83"/>
      <c r="C88" s="15"/>
      <c r="D88" s="171"/>
      <c r="E88" s="238"/>
      <c r="F88" s="69"/>
      <c r="G88" s="70"/>
      <c r="H88" s="71"/>
      <c r="I88" s="203"/>
      <c r="J88" s="124"/>
    </row>
    <row r="89" spans="1:10" x14ac:dyDescent="0.25">
      <c r="A89" s="2"/>
      <c r="B89" s="83"/>
      <c r="C89" s="15"/>
      <c r="D89" s="171"/>
      <c r="E89" s="238"/>
      <c r="F89" s="69"/>
      <c r="G89" s="70"/>
      <c r="H89" s="71"/>
      <c r="I89" s="203"/>
      <c r="J89" s="124"/>
    </row>
    <row r="90" spans="1:10" x14ac:dyDescent="0.25">
      <c r="A90" s="2"/>
      <c r="B90" s="83"/>
      <c r="C90" s="15"/>
      <c r="D90" s="171"/>
      <c r="E90" s="238"/>
      <c r="F90" s="69"/>
      <c r="G90" s="70"/>
      <c r="H90" s="71"/>
      <c r="I90" s="203"/>
      <c r="J90" s="124"/>
    </row>
    <row r="91" spans="1:10" x14ac:dyDescent="0.25">
      <c r="A91" s="2"/>
      <c r="B91" s="83"/>
      <c r="C91" s="15"/>
      <c r="D91" s="171"/>
      <c r="E91" s="238"/>
      <c r="F91" s="69"/>
      <c r="G91" s="70"/>
      <c r="H91" s="71"/>
      <c r="I91" s="203"/>
      <c r="J91" s="124"/>
    </row>
    <row r="92" spans="1:10" x14ac:dyDescent="0.25">
      <c r="A92" s="2"/>
      <c r="B92" s="83"/>
      <c r="C92" s="15"/>
      <c r="D92" s="171"/>
      <c r="E92" s="238"/>
      <c r="F92" s="69"/>
      <c r="G92" s="70"/>
      <c r="H92" s="71"/>
      <c r="I92" s="203"/>
      <c r="J92" s="124"/>
    </row>
    <row r="93" spans="1:10" x14ac:dyDescent="0.25">
      <c r="A93" s="2"/>
      <c r="B93" s="83"/>
      <c r="C93" s="15"/>
      <c r="D93" s="171"/>
      <c r="E93" s="238"/>
      <c r="F93" s="69"/>
      <c r="G93" s="70"/>
      <c r="H93" s="71"/>
      <c r="I93" s="203">
        <f>I58-F93</f>
        <v>5008.8100000000004</v>
      </c>
      <c r="J93" s="124">
        <f>J58-C93</f>
        <v>187</v>
      </c>
    </row>
    <row r="94" spans="1:10" x14ac:dyDescent="0.25">
      <c r="A94" s="2"/>
      <c r="B94" s="83"/>
      <c r="C94" s="15"/>
      <c r="D94" s="171"/>
      <c r="E94" s="238"/>
      <c r="F94" s="69"/>
      <c r="G94" s="70"/>
      <c r="H94" s="71"/>
      <c r="I94" s="203">
        <f t="shared" ref="I94:I95" si="6">I93-F94</f>
        <v>5008.8100000000004</v>
      </c>
      <c r="J94" s="124">
        <f t="shared" ref="J94" si="7">J93-C94</f>
        <v>187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8"/>
      <c r="F95" s="69">
        <f t="shared" ref="F95:F96" si="9">D95</f>
        <v>0</v>
      </c>
      <c r="G95" s="70"/>
      <c r="H95" s="71"/>
      <c r="I95" s="203">
        <f t="shared" si="6"/>
        <v>5008.8100000000004</v>
      </c>
      <c r="J95" s="124">
        <f>J41-C95</f>
        <v>187</v>
      </c>
    </row>
    <row r="96" spans="1:10" ht="15.75" thickBot="1" x14ac:dyDescent="0.3">
      <c r="A96" s="4"/>
      <c r="B96" s="83"/>
      <c r="C96" s="37"/>
      <c r="D96" s="180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187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198" t="s">
        <v>11</v>
      </c>
      <c r="D100" s="1199"/>
      <c r="E100" s="142">
        <f>E5+E4+E6+-F97</f>
        <v>5008.8100000000004</v>
      </c>
    </row>
  </sheetData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59"/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x14ac:dyDescent="0.25">
      <c r="A5" s="1152"/>
      <c r="B5" s="1152"/>
      <c r="C5" s="377"/>
      <c r="D5" s="638"/>
      <c r="E5" s="811"/>
      <c r="F5" s="751"/>
      <c r="G5" s="5"/>
    </row>
    <row r="6" spans="1:9" x14ac:dyDescent="0.25">
      <c r="A6" s="1152"/>
      <c r="B6" s="1152"/>
      <c r="C6" s="222"/>
      <c r="D6" s="638"/>
      <c r="E6" s="730"/>
      <c r="F6" s="7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5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7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89"/>
      <c r="B10" s="83">
        <f>B9-C10</f>
        <v>0</v>
      </c>
      <c r="C10" s="15"/>
      <c r="D10" s="69"/>
      <c r="E10" s="197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9"/>
      <c r="E11" s="652"/>
      <c r="F11" s="625">
        <f>D11</f>
        <v>0</v>
      </c>
      <c r="G11" s="623"/>
      <c r="H11" s="624"/>
      <c r="I11" s="656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9"/>
      <c r="E12" s="652"/>
      <c r="F12" s="625">
        <f>D12</f>
        <v>0</v>
      </c>
      <c r="G12" s="623"/>
      <c r="H12" s="624"/>
      <c r="I12" s="65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52"/>
      <c r="F13" s="625">
        <f t="shared" ref="F13:F73" si="3">D13</f>
        <v>0</v>
      </c>
      <c r="G13" s="623"/>
      <c r="H13" s="624"/>
      <c r="I13" s="65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52"/>
      <c r="F14" s="625">
        <f t="shared" si="3"/>
        <v>0</v>
      </c>
      <c r="G14" s="623"/>
      <c r="H14" s="624"/>
      <c r="I14" s="65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52"/>
      <c r="F15" s="625">
        <f t="shared" si="3"/>
        <v>0</v>
      </c>
      <c r="G15" s="623"/>
      <c r="H15" s="624"/>
      <c r="I15" s="65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52"/>
      <c r="F16" s="625">
        <f t="shared" si="3"/>
        <v>0</v>
      </c>
      <c r="G16" s="623"/>
      <c r="H16" s="624"/>
      <c r="I16" s="65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52"/>
      <c r="F17" s="625">
        <f t="shared" si="3"/>
        <v>0</v>
      </c>
      <c r="G17" s="623"/>
      <c r="H17" s="624"/>
      <c r="I17" s="65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52"/>
      <c r="F18" s="625">
        <f t="shared" si="3"/>
        <v>0</v>
      </c>
      <c r="G18" s="623"/>
      <c r="H18" s="624"/>
      <c r="I18" s="656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52"/>
      <c r="F19" s="625">
        <f t="shared" si="3"/>
        <v>0</v>
      </c>
      <c r="G19" s="623"/>
      <c r="H19" s="624"/>
      <c r="I19" s="656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57" t="s">
        <v>11</v>
      </c>
      <c r="D83" s="1158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59"/>
      <c r="B1" s="1159"/>
      <c r="C1" s="1159"/>
      <c r="D1" s="1159"/>
      <c r="E1" s="1159"/>
      <c r="F1" s="1159"/>
      <c r="G1" s="1159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9"/>
      <c r="E3" s="9"/>
      <c r="F3" s="112"/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218"/>
      <c r="D4" s="115"/>
      <c r="E4" s="231"/>
      <c r="F4" s="232"/>
    </row>
    <row r="5" spans="1:11" ht="15" customHeight="1" thickBot="1" x14ac:dyDescent="0.3">
      <c r="A5" s="1194"/>
      <c r="B5" s="1225" t="s">
        <v>192</v>
      </c>
      <c r="C5" s="218"/>
      <c r="D5" s="115"/>
      <c r="E5" s="141"/>
      <c r="F5" s="233"/>
      <c r="G5" s="144">
        <f>F30</f>
        <v>0</v>
      </c>
      <c r="H5" s="58">
        <f>E4+E5+E6-G5</f>
        <v>0</v>
      </c>
    </row>
    <row r="6" spans="1:11" ht="17.25" thickTop="1" thickBot="1" x14ac:dyDescent="0.3">
      <c r="A6" s="1195"/>
      <c r="B6" s="1226"/>
      <c r="C6" s="218"/>
      <c r="D6" s="115"/>
      <c r="E6" s="141"/>
      <c r="F6" s="233"/>
      <c r="I6" s="1221" t="s">
        <v>3</v>
      </c>
      <c r="J6" s="121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22"/>
      <c r="J7" s="1218"/>
    </row>
    <row r="8" spans="1:11" ht="15.75" thickTop="1" x14ac:dyDescent="0.25">
      <c r="A8" s="80" t="s">
        <v>32</v>
      </c>
      <c r="B8" s="83"/>
      <c r="C8" s="15"/>
      <c r="D8" s="171">
        <v>0</v>
      </c>
      <c r="E8" s="238"/>
      <c r="F8" s="625">
        <f t="shared" ref="F8:F13" si="0">D8</f>
        <v>0</v>
      </c>
      <c r="G8" s="623"/>
      <c r="H8" s="637"/>
      <c r="I8" s="811">
        <f>E5+E4-F8+E6</f>
        <v>0</v>
      </c>
      <c r="J8" s="829">
        <f>F4+F5+F6-C8</f>
        <v>0</v>
      </c>
      <c r="K8" s="654"/>
    </row>
    <row r="9" spans="1:11" x14ac:dyDescent="0.25">
      <c r="A9" s="189"/>
      <c r="B9" s="83"/>
      <c r="C9" s="15"/>
      <c r="D9" s="171">
        <v>0</v>
      </c>
      <c r="E9" s="238"/>
      <c r="F9" s="625">
        <f t="shared" si="0"/>
        <v>0</v>
      </c>
      <c r="G9" s="623"/>
      <c r="H9" s="637"/>
      <c r="I9" s="811">
        <f>I8-F9</f>
        <v>0</v>
      </c>
      <c r="J9" s="829">
        <f>J8-C9</f>
        <v>0</v>
      </c>
      <c r="K9" s="654"/>
    </row>
    <row r="10" spans="1:11" x14ac:dyDescent="0.25">
      <c r="A10" s="177"/>
      <c r="B10" s="83"/>
      <c r="C10" s="15"/>
      <c r="D10" s="171">
        <v>0</v>
      </c>
      <c r="E10" s="238"/>
      <c r="F10" s="625">
        <f t="shared" si="0"/>
        <v>0</v>
      </c>
      <c r="G10" s="623"/>
      <c r="H10" s="637"/>
      <c r="I10" s="811">
        <f t="shared" ref="I10:I28" si="1">I9-F10</f>
        <v>0</v>
      </c>
      <c r="J10" s="829">
        <f t="shared" ref="J10:J28" si="2">J9-C10</f>
        <v>0</v>
      </c>
      <c r="K10" s="654"/>
    </row>
    <row r="11" spans="1:11" x14ac:dyDescent="0.25">
      <c r="A11" s="82" t="s">
        <v>33</v>
      </c>
      <c r="B11" s="83"/>
      <c r="C11" s="15"/>
      <c r="D11" s="171">
        <f t="shared" ref="D11:D28" si="3">C11*B11</f>
        <v>0</v>
      </c>
      <c r="E11" s="238"/>
      <c r="F11" s="625">
        <f t="shared" si="0"/>
        <v>0</v>
      </c>
      <c r="G11" s="623"/>
      <c r="H11" s="637"/>
      <c r="I11" s="811">
        <f t="shared" si="1"/>
        <v>0</v>
      </c>
      <c r="J11" s="829">
        <f t="shared" si="2"/>
        <v>0</v>
      </c>
      <c r="K11" s="654"/>
    </row>
    <row r="12" spans="1:11" x14ac:dyDescent="0.25">
      <c r="A12" s="73"/>
      <c r="B12" s="83"/>
      <c r="C12" s="15"/>
      <c r="D12" s="171">
        <f t="shared" si="3"/>
        <v>0</v>
      </c>
      <c r="E12" s="238"/>
      <c r="F12" s="625">
        <f t="shared" si="0"/>
        <v>0</v>
      </c>
      <c r="G12" s="623"/>
      <c r="H12" s="637"/>
      <c r="I12" s="811">
        <f t="shared" si="1"/>
        <v>0</v>
      </c>
      <c r="J12" s="829">
        <f t="shared" si="2"/>
        <v>0</v>
      </c>
      <c r="K12" s="654"/>
    </row>
    <row r="13" spans="1:11" x14ac:dyDescent="0.25">
      <c r="A13" s="73"/>
      <c r="B13" s="83"/>
      <c r="C13" s="15"/>
      <c r="D13" s="171">
        <f t="shared" si="3"/>
        <v>0</v>
      </c>
      <c r="E13" s="237"/>
      <c r="F13" s="625">
        <f t="shared" si="0"/>
        <v>0</v>
      </c>
      <c r="G13" s="623"/>
      <c r="H13" s="637"/>
      <c r="I13" s="811">
        <f t="shared" si="1"/>
        <v>0</v>
      </c>
      <c r="J13" s="829">
        <f t="shared" si="2"/>
        <v>0</v>
      </c>
      <c r="K13" s="654"/>
    </row>
    <row r="14" spans="1:11" x14ac:dyDescent="0.25">
      <c r="B14" s="83"/>
      <c r="C14" s="15"/>
      <c r="D14" s="171">
        <f t="shared" si="3"/>
        <v>0</v>
      </c>
      <c r="E14" s="237"/>
      <c r="F14" s="625">
        <f>D14</f>
        <v>0</v>
      </c>
      <c r="G14" s="623"/>
      <c r="H14" s="637"/>
      <c r="I14" s="811">
        <f t="shared" si="1"/>
        <v>0</v>
      </c>
      <c r="J14" s="829">
        <f t="shared" si="2"/>
        <v>0</v>
      </c>
      <c r="K14" s="654"/>
    </row>
    <row r="15" spans="1:11" x14ac:dyDescent="0.25">
      <c r="B15" s="83"/>
      <c r="C15" s="15"/>
      <c r="D15" s="171">
        <f t="shared" si="3"/>
        <v>0</v>
      </c>
      <c r="E15" s="237"/>
      <c r="F15" s="625">
        <f>D15</f>
        <v>0</v>
      </c>
      <c r="G15" s="623"/>
      <c r="H15" s="637"/>
      <c r="I15" s="811">
        <f t="shared" si="1"/>
        <v>0</v>
      </c>
      <c r="J15" s="829">
        <f t="shared" si="2"/>
        <v>0</v>
      </c>
      <c r="K15" s="654"/>
    </row>
    <row r="16" spans="1:11" x14ac:dyDescent="0.25">
      <c r="A16" s="81"/>
      <c r="B16" s="83"/>
      <c r="C16" s="15"/>
      <c r="D16" s="171">
        <f t="shared" si="3"/>
        <v>0</v>
      </c>
      <c r="E16" s="245"/>
      <c r="F16" s="69">
        <f>D16</f>
        <v>0</v>
      </c>
      <c r="G16" s="70"/>
      <c r="H16" s="125"/>
      <c r="I16" s="203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>
        <f t="shared" si="3"/>
        <v>0</v>
      </c>
      <c r="E17" s="245"/>
      <c r="F17" s="69">
        <f t="shared" ref="F17:F29" si="4">D17</f>
        <v>0</v>
      </c>
      <c r="G17" s="392"/>
      <c r="H17" s="125"/>
      <c r="I17" s="203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>
        <f t="shared" si="3"/>
        <v>0</v>
      </c>
      <c r="E18" s="245"/>
      <c r="F18" s="69">
        <f t="shared" si="4"/>
        <v>0</v>
      </c>
      <c r="G18" s="70"/>
      <c r="H18" s="125"/>
      <c r="I18" s="203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>
        <f t="shared" si="3"/>
        <v>0</v>
      </c>
      <c r="E19" s="245"/>
      <c r="F19" s="69">
        <f t="shared" si="4"/>
        <v>0</v>
      </c>
      <c r="G19" s="70"/>
      <c r="H19" s="125"/>
      <c r="I19" s="203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>
        <f t="shared" si="3"/>
        <v>0</v>
      </c>
      <c r="E20" s="237"/>
      <c r="F20" s="69">
        <f t="shared" si="4"/>
        <v>0</v>
      </c>
      <c r="G20" s="70"/>
      <c r="H20" s="125"/>
      <c r="I20" s="203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>
        <f t="shared" si="3"/>
        <v>0</v>
      </c>
      <c r="E21" s="237"/>
      <c r="F21" s="69">
        <f t="shared" si="4"/>
        <v>0</v>
      </c>
      <c r="G21" s="70"/>
      <c r="H21" s="125"/>
      <c r="I21" s="203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>
        <f t="shared" si="3"/>
        <v>0</v>
      </c>
      <c r="E22" s="237"/>
      <c r="F22" s="69">
        <f t="shared" si="4"/>
        <v>0</v>
      </c>
      <c r="G22" s="70"/>
      <c r="H22" s="125"/>
      <c r="I22" s="203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>
        <f t="shared" si="3"/>
        <v>0</v>
      </c>
      <c r="E23" s="237"/>
      <c r="F23" s="69">
        <f t="shared" si="4"/>
        <v>0</v>
      </c>
      <c r="G23" s="70"/>
      <c r="H23" s="125"/>
      <c r="I23" s="203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>
        <f t="shared" si="3"/>
        <v>0</v>
      </c>
      <c r="E24" s="245"/>
      <c r="F24" s="69">
        <f t="shared" si="4"/>
        <v>0</v>
      </c>
      <c r="G24" s="70"/>
      <c r="H24" s="125"/>
      <c r="I24" s="203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>
        <f t="shared" si="3"/>
        <v>0</v>
      </c>
      <c r="E25" s="245"/>
      <c r="F25" s="69">
        <f t="shared" si="4"/>
        <v>0</v>
      </c>
      <c r="G25" s="70"/>
      <c r="H25" s="125"/>
      <c r="I25" s="203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>
        <f t="shared" si="3"/>
        <v>0</v>
      </c>
      <c r="E26" s="238"/>
      <c r="F26" s="69">
        <f t="shared" si="4"/>
        <v>0</v>
      </c>
      <c r="G26" s="70"/>
      <c r="H26" s="71"/>
      <c r="I26" s="203">
        <f t="shared" si="1"/>
        <v>0</v>
      </c>
      <c r="J26" s="124">
        <f t="shared" si="2"/>
        <v>0</v>
      </c>
    </row>
    <row r="27" spans="1:10" x14ac:dyDescent="0.25">
      <c r="A27" s="2"/>
      <c r="B27" s="83"/>
      <c r="C27" s="15"/>
      <c r="D27" s="171">
        <f t="shared" si="3"/>
        <v>0</v>
      </c>
      <c r="E27" s="238"/>
      <c r="F27" s="69">
        <f t="shared" si="4"/>
        <v>0</v>
      </c>
      <c r="G27" s="70"/>
      <c r="H27" s="71"/>
      <c r="I27" s="203">
        <f t="shared" si="1"/>
        <v>0</v>
      </c>
      <c r="J27" s="124">
        <f t="shared" si="2"/>
        <v>0</v>
      </c>
    </row>
    <row r="28" spans="1:10" x14ac:dyDescent="0.25">
      <c r="A28" s="2"/>
      <c r="B28" s="83"/>
      <c r="C28" s="15"/>
      <c r="D28" s="171">
        <f t="shared" si="3"/>
        <v>0</v>
      </c>
      <c r="E28" s="238"/>
      <c r="F28" s="69">
        <f t="shared" si="4"/>
        <v>0</v>
      </c>
      <c r="G28" s="70"/>
      <c r="H28" s="71"/>
      <c r="I28" s="203">
        <f t="shared" si="1"/>
        <v>0</v>
      </c>
      <c r="J28" s="124">
        <f t="shared" si="2"/>
        <v>0</v>
      </c>
    </row>
    <row r="29" spans="1:10" ht="15.75" thickBot="1" x14ac:dyDescent="0.3">
      <c r="A29" s="4"/>
      <c r="B29" s="83"/>
      <c r="C29" s="37"/>
      <c r="D29" s="180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0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198" t="s">
        <v>11</v>
      </c>
      <c r="D33" s="1199"/>
      <c r="E33" s="14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49" activePane="bottomLeft" state="frozen"/>
      <selection pane="bottomLeft" activeCell="J55" sqref="J5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29" t="s">
        <v>359</v>
      </c>
      <c r="B1" s="1229"/>
      <c r="C1" s="1229"/>
      <c r="D1" s="1229"/>
      <c r="E1" s="1229"/>
      <c r="F1" s="1229"/>
      <c r="G1" s="1229"/>
      <c r="H1" s="1229"/>
      <c r="I1" s="1229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6"/>
      <c r="B4" s="654"/>
      <c r="C4" s="752"/>
      <c r="D4" s="753"/>
      <c r="E4" s="754"/>
      <c r="F4" s="755"/>
      <c r="G4" s="73"/>
    </row>
    <row r="5" spans="1:10" ht="15" customHeight="1" x14ac:dyDescent="0.25">
      <c r="A5" s="1230" t="s">
        <v>116</v>
      </c>
      <c r="B5" s="1231" t="s">
        <v>84</v>
      </c>
      <c r="C5" s="752">
        <v>62.51</v>
      </c>
      <c r="D5" s="753">
        <v>44867</v>
      </c>
      <c r="E5" s="754">
        <v>18564</v>
      </c>
      <c r="F5" s="755">
        <v>922</v>
      </c>
      <c r="G5" s="144">
        <f>F102</f>
        <v>17322.400000000001</v>
      </c>
      <c r="H5" s="58">
        <f>E4+E5+E6-G5+E7+E8</f>
        <v>1241.5999999999985</v>
      </c>
    </row>
    <row r="6" spans="1:10" ht="16.5" customHeight="1" x14ac:dyDescent="0.25">
      <c r="A6" s="1230"/>
      <c r="B6" s="1232"/>
      <c r="C6" s="752"/>
      <c r="D6" s="753"/>
      <c r="E6" s="754"/>
      <c r="F6" s="755"/>
      <c r="G6" s="73"/>
    </row>
    <row r="7" spans="1:10" ht="15.75" customHeight="1" thickBot="1" x14ac:dyDescent="0.35">
      <c r="A7" s="1230"/>
      <c r="B7" s="1233"/>
      <c r="C7" s="752"/>
      <c r="D7" s="753"/>
      <c r="E7" s="754"/>
      <c r="F7" s="755"/>
      <c r="G7" s="73"/>
      <c r="I7" s="362"/>
      <c r="J7" s="362"/>
    </row>
    <row r="8" spans="1:10" ht="16.5" customHeight="1" thickTop="1" thickBot="1" x14ac:dyDescent="0.3">
      <c r="A8" s="3"/>
      <c r="B8" s="398"/>
      <c r="C8" s="228"/>
      <c r="D8" s="327"/>
      <c r="E8" s="231"/>
      <c r="F8" s="232"/>
      <c r="G8" s="73"/>
      <c r="I8" s="1210" t="s">
        <v>47</v>
      </c>
      <c r="J8" s="122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11"/>
      <c r="J9" s="1228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7">
        <v>44902</v>
      </c>
      <c r="F10" s="69">
        <f>D10</f>
        <v>72.099999999999994</v>
      </c>
      <c r="G10" s="70" t="s">
        <v>122</v>
      </c>
      <c r="H10" s="71">
        <v>85</v>
      </c>
      <c r="I10" s="717">
        <f>E4+E5+E6-F10+E7+E8</f>
        <v>18491.900000000001</v>
      </c>
      <c r="J10" s="718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8">
        <v>44902</v>
      </c>
      <c r="F11" s="69">
        <f>D11</f>
        <v>189</v>
      </c>
      <c r="G11" s="70" t="s">
        <v>123</v>
      </c>
      <c r="H11" s="71">
        <v>85</v>
      </c>
      <c r="I11" s="203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7">
        <v>44902</v>
      </c>
      <c r="F12" s="69">
        <f>D12</f>
        <v>101</v>
      </c>
      <c r="G12" s="70" t="s">
        <v>124</v>
      </c>
      <c r="H12" s="71">
        <v>85</v>
      </c>
      <c r="I12" s="203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5">
        <v>44903</v>
      </c>
      <c r="F13" s="69">
        <f t="shared" ref="F13:F76" si="2">D13</f>
        <v>18.8</v>
      </c>
      <c r="G13" s="70" t="s">
        <v>125</v>
      </c>
      <c r="H13" s="71">
        <v>85</v>
      </c>
      <c r="I13" s="203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5">
        <v>44903</v>
      </c>
      <c r="F14" s="69">
        <f t="shared" si="2"/>
        <v>213.9</v>
      </c>
      <c r="G14" s="70" t="s">
        <v>126</v>
      </c>
      <c r="H14" s="71">
        <v>85</v>
      </c>
      <c r="I14" s="203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5">
        <v>44903</v>
      </c>
      <c r="F15" s="69">
        <f t="shared" si="2"/>
        <v>693.3</v>
      </c>
      <c r="G15" s="70" t="s">
        <v>127</v>
      </c>
      <c r="H15" s="71">
        <v>85</v>
      </c>
      <c r="I15" s="203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7">
        <v>44904</v>
      </c>
      <c r="F16" s="69">
        <f t="shared" si="2"/>
        <v>343.1</v>
      </c>
      <c r="G16" s="70" t="s">
        <v>128</v>
      </c>
      <c r="H16" s="71">
        <v>85</v>
      </c>
      <c r="I16" s="203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5">
        <v>44904</v>
      </c>
      <c r="F17" s="69">
        <f t="shared" si="2"/>
        <v>710</v>
      </c>
      <c r="G17" s="70" t="s">
        <v>129</v>
      </c>
      <c r="H17" s="71">
        <v>85</v>
      </c>
      <c r="I17" s="203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5">
        <v>44904</v>
      </c>
      <c r="F18" s="69">
        <f t="shared" si="2"/>
        <v>1406.4</v>
      </c>
      <c r="G18" s="392" t="s">
        <v>130</v>
      </c>
      <c r="H18" s="71">
        <v>85</v>
      </c>
      <c r="I18" s="203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5">
        <v>44905</v>
      </c>
      <c r="F19" s="69">
        <f t="shared" si="2"/>
        <v>311.60000000000002</v>
      </c>
      <c r="G19" s="70" t="s">
        <v>132</v>
      </c>
      <c r="H19" s="71">
        <v>85</v>
      </c>
      <c r="I19" s="203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7">
        <v>44908</v>
      </c>
      <c r="F20" s="69">
        <f t="shared" si="2"/>
        <v>103.7</v>
      </c>
      <c r="G20" s="70" t="s">
        <v>134</v>
      </c>
      <c r="H20" s="71">
        <v>85</v>
      </c>
      <c r="I20" s="203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7">
        <v>44909</v>
      </c>
      <c r="F21" s="69">
        <f t="shared" si="2"/>
        <v>42.4</v>
      </c>
      <c r="G21" s="70" t="s">
        <v>135</v>
      </c>
      <c r="H21" s="71">
        <v>84</v>
      </c>
      <c r="I21" s="203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8">
        <v>44909</v>
      </c>
      <c r="F22" s="69">
        <f t="shared" si="2"/>
        <v>1289.8</v>
      </c>
      <c r="G22" s="70" t="s">
        <v>136</v>
      </c>
      <c r="H22" s="71">
        <v>85</v>
      </c>
      <c r="I22" s="203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8">
        <v>44911</v>
      </c>
      <c r="F23" s="69">
        <f t="shared" si="2"/>
        <v>113.5</v>
      </c>
      <c r="G23" s="70" t="s">
        <v>138</v>
      </c>
      <c r="H23" s="71">
        <v>85</v>
      </c>
      <c r="I23" s="203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8">
        <v>44912</v>
      </c>
      <c r="F24" s="69">
        <f t="shared" si="2"/>
        <v>1364.6</v>
      </c>
      <c r="G24" s="70" t="s">
        <v>139</v>
      </c>
      <c r="H24" s="71">
        <v>85</v>
      </c>
      <c r="I24" s="203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8">
        <v>44914</v>
      </c>
      <c r="F25" s="69">
        <f t="shared" si="2"/>
        <v>695.5</v>
      </c>
      <c r="G25" s="70" t="s">
        <v>140</v>
      </c>
      <c r="H25" s="71">
        <v>85</v>
      </c>
      <c r="I25" s="203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8">
        <v>44915</v>
      </c>
      <c r="F26" s="69">
        <f t="shared" si="2"/>
        <v>717.7</v>
      </c>
      <c r="G26" s="70" t="s">
        <v>141</v>
      </c>
      <c r="H26" s="71">
        <v>85</v>
      </c>
      <c r="I26" s="203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8">
        <v>44915</v>
      </c>
      <c r="F27" s="69">
        <f t="shared" si="2"/>
        <v>728.3</v>
      </c>
      <c r="G27" s="70" t="s">
        <v>141</v>
      </c>
      <c r="H27" s="71">
        <v>85</v>
      </c>
      <c r="I27" s="203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8">
        <v>44915</v>
      </c>
      <c r="F28" s="69">
        <f t="shared" si="2"/>
        <v>706.1</v>
      </c>
      <c r="G28" s="70" t="s">
        <v>142</v>
      </c>
      <c r="H28" s="71">
        <v>85</v>
      </c>
      <c r="I28" s="203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8">
        <v>44916</v>
      </c>
      <c r="F29" s="69">
        <f t="shared" si="2"/>
        <v>22.6</v>
      </c>
      <c r="G29" s="70" t="s">
        <v>143</v>
      </c>
      <c r="H29" s="71">
        <v>85</v>
      </c>
      <c r="I29" s="203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8">
        <v>44916</v>
      </c>
      <c r="F30" s="69">
        <f t="shared" si="2"/>
        <v>716.8</v>
      </c>
      <c r="G30" s="70" t="s">
        <v>144</v>
      </c>
      <c r="H30" s="71">
        <v>85</v>
      </c>
      <c r="I30" s="203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8">
        <v>44916</v>
      </c>
      <c r="F31" s="69">
        <f t="shared" si="2"/>
        <v>42.6</v>
      </c>
      <c r="G31" s="70" t="s">
        <v>145</v>
      </c>
      <c r="H31" s="71">
        <v>85</v>
      </c>
      <c r="I31" s="203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8">
        <v>44917</v>
      </c>
      <c r="F32" s="69">
        <f t="shared" si="2"/>
        <v>728.2</v>
      </c>
      <c r="G32" s="70" t="s">
        <v>146</v>
      </c>
      <c r="H32" s="71">
        <v>85</v>
      </c>
      <c r="I32" s="203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8">
        <v>44917</v>
      </c>
      <c r="F33" s="69">
        <f t="shared" si="2"/>
        <v>1456.8</v>
      </c>
      <c r="G33" s="70" t="s">
        <v>147</v>
      </c>
      <c r="H33" s="71">
        <v>85</v>
      </c>
      <c r="I33" s="203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8">
        <v>44917</v>
      </c>
      <c r="F34" s="69">
        <f t="shared" si="2"/>
        <v>1430.5</v>
      </c>
      <c r="G34" s="70" t="s">
        <v>148</v>
      </c>
      <c r="H34" s="71">
        <v>85</v>
      </c>
      <c r="I34" s="203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8">
        <v>44917</v>
      </c>
      <c r="F35" s="69">
        <f t="shared" si="2"/>
        <v>40.6</v>
      </c>
      <c r="G35" s="70" t="s">
        <v>149</v>
      </c>
      <c r="H35" s="71">
        <v>85</v>
      </c>
      <c r="I35" s="203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8">
        <v>44917</v>
      </c>
      <c r="F36" s="69">
        <f t="shared" si="2"/>
        <v>20.8</v>
      </c>
      <c r="G36" s="70" t="s">
        <v>150</v>
      </c>
      <c r="H36" s="71">
        <v>85</v>
      </c>
      <c r="I36" s="203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8">
        <v>44917</v>
      </c>
      <c r="F37" s="69">
        <f t="shared" si="2"/>
        <v>313.5</v>
      </c>
      <c r="G37" s="70" t="s">
        <v>151</v>
      </c>
      <c r="H37" s="71">
        <v>85</v>
      </c>
      <c r="I37" s="203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8">
        <v>44918</v>
      </c>
      <c r="F38" s="69">
        <f t="shared" si="2"/>
        <v>675.9</v>
      </c>
      <c r="G38" s="70" t="s">
        <v>152</v>
      </c>
      <c r="H38" s="71">
        <v>85</v>
      </c>
      <c r="I38" s="203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8">
        <v>44926</v>
      </c>
      <c r="F39" s="69">
        <f t="shared" si="2"/>
        <v>102.2</v>
      </c>
      <c r="G39" s="70" t="s">
        <v>157</v>
      </c>
      <c r="H39" s="71">
        <v>85</v>
      </c>
      <c r="I39" s="717">
        <f t="shared" si="0"/>
        <v>3192.7000000000012</v>
      </c>
      <c r="J39" s="718">
        <f t="shared" si="1"/>
        <v>155</v>
      </c>
    </row>
    <row r="40" spans="1:10" x14ac:dyDescent="0.25">
      <c r="A40" s="2"/>
      <c r="B40" s="83"/>
      <c r="C40" s="15">
        <v>5</v>
      </c>
      <c r="D40" s="612">
        <v>98</v>
      </c>
      <c r="E40" s="610">
        <v>44959</v>
      </c>
      <c r="F40" s="609">
        <f t="shared" si="2"/>
        <v>98</v>
      </c>
      <c r="G40" s="611" t="s">
        <v>236</v>
      </c>
      <c r="H40" s="200">
        <v>84</v>
      </c>
      <c r="I40" s="203">
        <f t="shared" si="0"/>
        <v>3094.7000000000012</v>
      </c>
      <c r="J40" s="124">
        <f t="shared" si="1"/>
        <v>150</v>
      </c>
    </row>
    <row r="41" spans="1:10" x14ac:dyDescent="0.25">
      <c r="A41" s="2"/>
      <c r="B41" s="83"/>
      <c r="C41" s="15">
        <v>1</v>
      </c>
      <c r="D41" s="612">
        <v>21.7</v>
      </c>
      <c r="E41" s="610">
        <v>44959</v>
      </c>
      <c r="F41" s="609">
        <f t="shared" si="2"/>
        <v>21.7</v>
      </c>
      <c r="G41" s="611" t="s">
        <v>238</v>
      </c>
      <c r="H41" s="200">
        <v>84</v>
      </c>
      <c r="I41" s="203">
        <f t="shared" si="0"/>
        <v>3073.0000000000014</v>
      </c>
      <c r="J41" s="124">
        <f t="shared" si="1"/>
        <v>149</v>
      </c>
    </row>
    <row r="42" spans="1:10" x14ac:dyDescent="0.25">
      <c r="A42" s="2"/>
      <c r="B42" s="83"/>
      <c r="C42" s="15">
        <v>3</v>
      </c>
      <c r="D42" s="612">
        <v>59.3</v>
      </c>
      <c r="E42" s="610">
        <v>44960</v>
      </c>
      <c r="F42" s="609">
        <f t="shared" si="2"/>
        <v>59.3</v>
      </c>
      <c r="G42" s="611" t="s">
        <v>242</v>
      </c>
      <c r="H42" s="200">
        <v>84</v>
      </c>
      <c r="I42" s="203">
        <f t="shared" si="0"/>
        <v>3013.7000000000012</v>
      </c>
      <c r="J42" s="124">
        <f t="shared" si="1"/>
        <v>146</v>
      </c>
    </row>
    <row r="43" spans="1:10" x14ac:dyDescent="0.25">
      <c r="A43" s="2"/>
      <c r="B43" s="83"/>
      <c r="C43" s="15">
        <v>8</v>
      </c>
      <c r="D43" s="612">
        <v>166.9</v>
      </c>
      <c r="E43" s="610">
        <v>44963</v>
      </c>
      <c r="F43" s="609">
        <f t="shared" si="2"/>
        <v>166.9</v>
      </c>
      <c r="G43" s="611" t="s">
        <v>246</v>
      </c>
      <c r="H43" s="200">
        <v>84</v>
      </c>
      <c r="I43" s="203">
        <f t="shared" si="0"/>
        <v>2846.8000000000011</v>
      </c>
      <c r="J43" s="124">
        <f t="shared" si="1"/>
        <v>138</v>
      </c>
    </row>
    <row r="44" spans="1:10" x14ac:dyDescent="0.25">
      <c r="A44" s="2"/>
      <c r="B44" s="83"/>
      <c r="C44" s="15">
        <v>10</v>
      </c>
      <c r="D44" s="612">
        <v>199.4</v>
      </c>
      <c r="E44" s="610">
        <v>44972</v>
      </c>
      <c r="F44" s="609">
        <f t="shared" si="2"/>
        <v>199.4</v>
      </c>
      <c r="G44" s="611" t="s">
        <v>205</v>
      </c>
      <c r="H44" s="200">
        <v>84</v>
      </c>
      <c r="I44" s="203">
        <f t="shared" si="0"/>
        <v>2647.400000000001</v>
      </c>
      <c r="J44" s="124">
        <f t="shared" si="1"/>
        <v>128</v>
      </c>
    </row>
    <row r="45" spans="1:10" x14ac:dyDescent="0.25">
      <c r="A45" s="2"/>
      <c r="B45" s="83"/>
      <c r="C45" s="15">
        <v>3</v>
      </c>
      <c r="D45" s="612">
        <v>61.1</v>
      </c>
      <c r="E45" s="610">
        <v>44973</v>
      </c>
      <c r="F45" s="609">
        <f t="shared" si="2"/>
        <v>61.1</v>
      </c>
      <c r="G45" s="611" t="s">
        <v>268</v>
      </c>
      <c r="H45" s="200">
        <v>84</v>
      </c>
      <c r="I45" s="203">
        <f t="shared" si="0"/>
        <v>2586.3000000000011</v>
      </c>
      <c r="J45" s="124">
        <f t="shared" si="1"/>
        <v>125</v>
      </c>
    </row>
    <row r="46" spans="1:10" x14ac:dyDescent="0.25">
      <c r="A46" s="2"/>
      <c r="B46" s="83"/>
      <c r="C46" s="15">
        <v>10</v>
      </c>
      <c r="D46" s="612">
        <v>210.7</v>
      </c>
      <c r="E46" s="610">
        <v>44975</v>
      </c>
      <c r="F46" s="609">
        <f t="shared" si="2"/>
        <v>210.7</v>
      </c>
      <c r="G46" s="611" t="s">
        <v>208</v>
      </c>
      <c r="H46" s="200">
        <v>84</v>
      </c>
      <c r="I46" s="203">
        <f t="shared" si="0"/>
        <v>2375.6000000000013</v>
      </c>
      <c r="J46" s="124">
        <f t="shared" si="1"/>
        <v>115</v>
      </c>
    </row>
    <row r="47" spans="1:10" x14ac:dyDescent="0.25">
      <c r="A47" s="2"/>
      <c r="B47" s="83"/>
      <c r="C47" s="15">
        <v>2</v>
      </c>
      <c r="D47" s="612">
        <v>41.2</v>
      </c>
      <c r="E47" s="610">
        <v>44976</v>
      </c>
      <c r="F47" s="609">
        <f t="shared" si="2"/>
        <v>41.2</v>
      </c>
      <c r="G47" s="611" t="s">
        <v>284</v>
      </c>
      <c r="H47" s="200">
        <v>84</v>
      </c>
      <c r="I47" s="203">
        <f t="shared" si="0"/>
        <v>2334.4000000000015</v>
      </c>
      <c r="J47" s="124">
        <f t="shared" si="1"/>
        <v>113</v>
      </c>
    </row>
    <row r="48" spans="1:10" x14ac:dyDescent="0.25">
      <c r="A48" s="2"/>
      <c r="B48" s="83"/>
      <c r="C48" s="15">
        <v>3</v>
      </c>
      <c r="D48" s="612">
        <v>57.4</v>
      </c>
      <c r="E48" s="610">
        <v>44978</v>
      </c>
      <c r="F48" s="609">
        <f t="shared" si="2"/>
        <v>57.4</v>
      </c>
      <c r="G48" s="611" t="s">
        <v>287</v>
      </c>
      <c r="H48" s="200">
        <v>84</v>
      </c>
      <c r="I48" s="203">
        <f t="shared" si="0"/>
        <v>2277.0000000000014</v>
      </c>
      <c r="J48" s="124">
        <f t="shared" si="1"/>
        <v>110</v>
      </c>
    </row>
    <row r="49" spans="1:10" x14ac:dyDescent="0.25">
      <c r="A49" s="2"/>
      <c r="B49" s="83"/>
      <c r="C49" s="15">
        <v>3</v>
      </c>
      <c r="D49" s="612">
        <v>61.4</v>
      </c>
      <c r="E49" s="610">
        <v>44978</v>
      </c>
      <c r="F49" s="609">
        <f t="shared" si="2"/>
        <v>61.4</v>
      </c>
      <c r="G49" s="611" t="s">
        <v>290</v>
      </c>
      <c r="H49" s="200">
        <v>84</v>
      </c>
      <c r="I49" s="203">
        <f t="shared" si="0"/>
        <v>2215.6000000000013</v>
      </c>
      <c r="J49" s="124">
        <f t="shared" si="1"/>
        <v>107</v>
      </c>
    </row>
    <row r="50" spans="1:10" x14ac:dyDescent="0.25">
      <c r="A50" s="2"/>
      <c r="B50" s="83"/>
      <c r="C50" s="15">
        <v>2</v>
      </c>
      <c r="D50" s="612">
        <v>41.9</v>
      </c>
      <c r="E50" s="610">
        <v>44980</v>
      </c>
      <c r="F50" s="609">
        <f t="shared" si="2"/>
        <v>41.9</v>
      </c>
      <c r="G50" s="611" t="s">
        <v>297</v>
      </c>
      <c r="H50" s="200">
        <v>84</v>
      </c>
      <c r="I50" s="203">
        <f t="shared" si="0"/>
        <v>2173.7000000000012</v>
      </c>
      <c r="J50" s="124">
        <f t="shared" si="1"/>
        <v>105</v>
      </c>
    </row>
    <row r="51" spans="1:10" x14ac:dyDescent="0.25">
      <c r="A51" s="2"/>
      <c r="B51" s="83"/>
      <c r="C51" s="15">
        <v>2</v>
      </c>
      <c r="D51" s="612">
        <v>42.8</v>
      </c>
      <c r="E51" s="610">
        <v>44985</v>
      </c>
      <c r="F51" s="609">
        <f t="shared" si="2"/>
        <v>42.8</v>
      </c>
      <c r="G51" s="611" t="s">
        <v>309</v>
      </c>
      <c r="H51" s="200">
        <v>84</v>
      </c>
      <c r="I51" s="203">
        <f t="shared" si="0"/>
        <v>2130.900000000001</v>
      </c>
      <c r="J51" s="124">
        <f t="shared" si="1"/>
        <v>103</v>
      </c>
    </row>
    <row r="52" spans="1:10" x14ac:dyDescent="0.25">
      <c r="A52" s="2"/>
      <c r="B52" s="83"/>
      <c r="C52" s="15">
        <v>1</v>
      </c>
      <c r="D52" s="612">
        <v>19.5</v>
      </c>
      <c r="E52" s="610">
        <v>44985</v>
      </c>
      <c r="F52" s="609">
        <f t="shared" si="2"/>
        <v>19.5</v>
      </c>
      <c r="G52" s="611" t="s">
        <v>309</v>
      </c>
      <c r="H52" s="200">
        <v>84</v>
      </c>
      <c r="I52" s="203">
        <f t="shared" si="0"/>
        <v>2111.400000000001</v>
      </c>
      <c r="J52" s="124">
        <f t="shared" si="1"/>
        <v>102</v>
      </c>
    </row>
    <row r="53" spans="1:10" x14ac:dyDescent="0.25">
      <c r="A53" s="2"/>
      <c r="B53" s="83"/>
      <c r="C53" s="15">
        <v>1</v>
      </c>
      <c r="D53" s="612">
        <v>21.4</v>
      </c>
      <c r="E53" s="610">
        <v>44985</v>
      </c>
      <c r="F53" s="609">
        <f t="shared" si="2"/>
        <v>21.4</v>
      </c>
      <c r="G53" s="611" t="s">
        <v>304</v>
      </c>
      <c r="H53" s="200">
        <v>84</v>
      </c>
      <c r="I53" s="203">
        <f t="shared" si="0"/>
        <v>2090.0000000000009</v>
      </c>
      <c r="J53" s="124">
        <f t="shared" si="1"/>
        <v>101</v>
      </c>
    </row>
    <row r="54" spans="1:10" x14ac:dyDescent="0.25">
      <c r="A54" s="2"/>
      <c r="B54" s="83"/>
      <c r="C54" s="15">
        <v>16</v>
      </c>
      <c r="D54" s="612">
        <v>338.2</v>
      </c>
      <c r="E54" s="610">
        <v>44986</v>
      </c>
      <c r="F54" s="609">
        <f t="shared" si="2"/>
        <v>338.2</v>
      </c>
      <c r="G54" s="611" t="s">
        <v>317</v>
      </c>
      <c r="H54" s="200">
        <v>84</v>
      </c>
      <c r="I54" s="203">
        <f t="shared" si="0"/>
        <v>1751.8000000000009</v>
      </c>
      <c r="J54" s="124">
        <f t="shared" si="1"/>
        <v>85</v>
      </c>
    </row>
    <row r="55" spans="1:10" x14ac:dyDescent="0.25">
      <c r="A55" s="2"/>
      <c r="B55" s="83"/>
      <c r="C55" s="15">
        <v>25</v>
      </c>
      <c r="D55" s="612">
        <v>510.2</v>
      </c>
      <c r="E55" s="610">
        <v>44988</v>
      </c>
      <c r="F55" s="609">
        <f t="shared" si="2"/>
        <v>510.2</v>
      </c>
      <c r="G55" s="611" t="s">
        <v>329</v>
      </c>
      <c r="H55" s="200">
        <v>84</v>
      </c>
      <c r="I55" s="717">
        <f t="shared" si="0"/>
        <v>1241.6000000000008</v>
      </c>
      <c r="J55" s="718">
        <f t="shared" si="1"/>
        <v>60</v>
      </c>
    </row>
    <row r="56" spans="1:10" x14ac:dyDescent="0.25">
      <c r="A56" s="2"/>
      <c r="B56" s="83"/>
      <c r="C56" s="15"/>
      <c r="D56" s="612"/>
      <c r="E56" s="610"/>
      <c r="F56" s="609">
        <f t="shared" si="2"/>
        <v>0</v>
      </c>
      <c r="G56" s="611"/>
      <c r="H56" s="200"/>
      <c r="I56" s="203">
        <f t="shared" si="0"/>
        <v>1241.6000000000008</v>
      </c>
      <c r="J56" s="124">
        <f t="shared" si="1"/>
        <v>60</v>
      </c>
    </row>
    <row r="57" spans="1:10" x14ac:dyDescent="0.25">
      <c r="A57" s="2"/>
      <c r="B57" s="83"/>
      <c r="C57" s="15"/>
      <c r="D57" s="612"/>
      <c r="E57" s="610"/>
      <c r="F57" s="609">
        <f t="shared" si="2"/>
        <v>0</v>
      </c>
      <c r="G57" s="611"/>
      <c r="H57" s="200"/>
      <c r="I57" s="203">
        <f t="shared" si="0"/>
        <v>1241.6000000000008</v>
      </c>
      <c r="J57" s="124">
        <f t="shared" si="1"/>
        <v>60</v>
      </c>
    </row>
    <row r="58" spans="1:10" x14ac:dyDescent="0.25">
      <c r="A58" s="2"/>
      <c r="B58" s="83"/>
      <c r="C58" s="15"/>
      <c r="D58" s="612"/>
      <c r="E58" s="610"/>
      <c r="F58" s="609">
        <f t="shared" si="2"/>
        <v>0</v>
      </c>
      <c r="G58" s="611"/>
      <c r="H58" s="200"/>
      <c r="I58" s="203">
        <f t="shared" si="0"/>
        <v>1241.6000000000008</v>
      </c>
      <c r="J58" s="124">
        <f t="shared" si="1"/>
        <v>60</v>
      </c>
    </row>
    <row r="59" spans="1:10" x14ac:dyDescent="0.25">
      <c r="A59" s="2"/>
      <c r="B59" s="83"/>
      <c r="C59" s="15"/>
      <c r="D59" s="612"/>
      <c r="E59" s="610"/>
      <c r="F59" s="609">
        <f t="shared" si="2"/>
        <v>0</v>
      </c>
      <c r="G59" s="611"/>
      <c r="H59" s="200"/>
      <c r="I59" s="203">
        <f t="shared" si="0"/>
        <v>1241.6000000000008</v>
      </c>
      <c r="J59" s="124">
        <f t="shared" si="1"/>
        <v>60</v>
      </c>
    </row>
    <row r="60" spans="1:10" x14ac:dyDescent="0.25">
      <c r="A60" s="2"/>
      <c r="B60" s="83"/>
      <c r="C60" s="15"/>
      <c r="D60" s="612"/>
      <c r="E60" s="610"/>
      <c r="F60" s="609">
        <f t="shared" si="2"/>
        <v>0</v>
      </c>
      <c r="G60" s="611"/>
      <c r="H60" s="200"/>
      <c r="I60" s="203">
        <f t="shared" si="0"/>
        <v>1241.6000000000008</v>
      </c>
      <c r="J60" s="124">
        <f t="shared" si="1"/>
        <v>60</v>
      </c>
    </row>
    <row r="61" spans="1:10" x14ac:dyDescent="0.25">
      <c r="A61" s="2"/>
      <c r="B61" s="83"/>
      <c r="C61" s="15"/>
      <c r="D61" s="612"/>
      <c r="E61" s="610"/>
      <c r="F61" s="609">
        <f t="shared" si="2"/>
        <v>0</v>
      </c>
      <c r="G61" s="611"/>
      <c r="H61" s="200"/>
      <c r="I61" s="203">
        <f t="shared" si="0"/>
        <v>1241.6000000000008</v>
      </c>
      <c r="J61" s="124">
        <f t="shared" si="1"/>
        <v>60</v>
      </c>
    </row>
    <row r="62" spans="1:10" x14ac:dyDescent="0.25">
      <c r="A62" s="2"/>
      <c r="B62" s="83"/>
      <c r="C62" s="15"/>
      <c r="D62" s="612"/>
      <c r="E62" s="610"/>
      <c r="F62" s="609">
        <f t="shared" si="2"/>
        <v>0</v>
      </c>
      <c r="G62" s="611"/>
      <c r="H62" s="200"/>
      <c r="I62" s="203">
        <f t="shared" si="0"/>
        <v>1241.6000000000008</v>
      </c>
      <c r="J62" s="124">
        <f t="shared" si="1"/>
        <v>60</v>
      </c>
    </row>
    <row r="63" spans="1:10" x14ac:dyDescent="0.25">
      <c r="A63" s="2"/>
      <c r="B63" s="83"/>
      <c r="C63" s="15"/>
      <c r="D63" s="612"/>
      <c r="E63" s="610"/>
      <c r="F63" s="609">
        <f t="shared" si="2"/>
        <v>0</v>
      </c>
      <c r="G63" s="611"/>
      <c r="H63" s="200"/>
      <c r="I63" s="203">
        <f t="shared" si="0"/>
        <v>1241.6000000000008</v>
      </c>
      <c r="J63" s="124">
        <f t="shared" si="1"/>
        <v>60</v>
      </c>
    </row>
    <row r="64" spans="1:10" x14ac:dyDescent="0.25">
      <c r="A64" s="2"/>
      <c r="B64" s="83"/>
      <c r="C64" s="15"/>
      <c r="D64" s="612"/>
      <c r="E64" s="610"/>
      <c r="F64" s="609">
        <f t="shared" si="2"/>
        <v>0</v>
      </c>
      <c r="G64" s="611"/>
      <c r="H64" s="200"/>
      <c r="I64" s="203">
        <f t="shared" si="0"/>
        <v>1241.6000000000008</v>
      </c>
      <c r="J64" s="124">
        <f t="shared" si="1"/>
        <v>60</v>
      </c>
    </row>
    <row r="65" spans="1:10" x14ac:dyDescent="0.25">
      <c r="A65" s="2"/>
      <c r="B65" s="83"/>
      <c r="C65" s="15"/>
      <c r="D65" s="612"/>
      <c r="E65" s="610"/>
      <c r="F65" s="609">
        <f t="shared" si="2"/>
        <v>0</v>
      </c>
      <c r="G65" s="611"/>
      <c r="H65" s="200"/>
      <c r="I65" s="203">
        <f t="shared" si="0"/>
        <v>1241.6000000000008</v>
      </c>
      <c r="J65" s="124">
        <f t="shared" si="1"/>
        <v>60</v>
      </c>
    </row>
    <row r="66" spans="1:10" x14ac:dyDescent="0.25">
      <c r="A66" s="2"/>
      <c r="B66" s="83"/>
      <c r="C66" s="15"/>
      <c r="D66" s="612"/>
      <c r="E66" s="610"/>
      <c r="F66" s="609">
        <f t="shared" si="2"/>
        <v>0</v>
      </c>
      <c r="G66" s="611"/>
      <c r="H66" s="200"/>
      <c r="I66" s="203">
        <f t="shared" si="0"/>
        <v>1241.6000000000008</v>
      </c>
      <c r="J66" s="124">
        <f t="shared" si="1"/>
        <v>60</v>
      </c>
    </row>
    <row r="67" spans="1:10" x14ac:dyDescent="0.25">
      <c r="A67" s="2"/>
      <c r="B67" s="83"/>
      <c r="C67" s="15"/>
      <c r="D67" s="612"/>
      <c r="E67" s="610"/>
      <c r="F67" s="609">
        <f t="shared" si="2"/>
        <v>0</v>
      </c>
      <c r="G67" s="611"/>
      <c r="H67" s="200"/>
      <c r="I67" s="203">
        <f t="shared" si="0"/>
        <v>1241.6000000000008</v>
      </c>
      <c r="J67" s="124">
        <f t="shared" si="1"/>
        <v>60</v>
      </c>
    </row>
    <row r="68" spans="1:10" x14ac:dyDescent="0.25">
      <c r="A68" s="2"/>
      <c r="B68" s="83"/>
      <c r="C68" s="15"/>
      <c r="D68" s="612"/>
      <c r="E68" s="610"/>
      <c r="F68" s="609">
        <f t="shared" si="2"/>
        <v>0</v>
      </c>
      <c r="G68" s="611"/>
      <c r="H68" s="200"/>
      <c r="I68" s="203">
        <f t="shared" si="0"/>
        <v>1241.6000000000008</v>
      </c>
      <c r="J68" s="124">
        <f t="shared" si="1"/>
        <v>60</v>
      </c>
    </row>
    <row r="69" spans="1:10" x14ac:dyDescent="0.25">
      <c r="A69" s="2"/>
      <c r="B69" s="83"/>
      <c r="C69" s="15"/>
      <c r="D69" s="612"/>
      <c r="E69" s="610"/>
      <c r="F69" s="609">
        <f t="shared" si="2"/>
        <v>0</v>
      </c>
      <c r="G69" s="611"/>
      <c r="H69" s="200"/>
      <c r="I69" s="203">
        <f t="shared" ref="I69:I91" si="3">I68-F69</f>
        <v>1241.6000000000008</v>
      </c>
      <c r="J69" s="124">
        <f t="shared" ref="J69:J91" si="4">J68-C69</f>
        <v>60</v>
      </c>
    </row>
    <row r="70" spans="1:10" x14ac:dyDescent="0.25">
      <c r="A70" s="2"/>
      <c r="B70" s="83"/>
      <c r="C70" s="15"/>
      <c r="D70" s="612"/>
      <c r="E70" s="610"/>
      <c r="F70" s="609">
        <f t="shared" si="2"/>
        <v>0</v>
      </c>
      <c r="G70" s="611"/>
      <c r="H70" s="200"/>
      <c r="I70" s="203">
        <f t="shared" si="3"/>
        <v>1241.6000000000008</v>
      </c>
      <c r="J70" s="124">
        <f t="shared" si="4"/>
        <v>60</v>
      </c>
    </row>
    <row r="71" spans="1:10" x14ac:dyDescent="0.25">
      <c r="A71" s="2"/>
      <c r="B71" s="83"/>
      <c r="C71" s="15"/>
      <c r="D71" s="612"/>
      <c r="E71" s="610"/>
      <c r="F71" s="609">
        <f t="shared" si="2"/>
        <v>0</v>
      </c>
      <c r="G71" s="611"/>
      <c r="H71" s="200"/>
      <c r="I71" s="203">
        <f t="shared" si="3"/>
        <v>1241.6000000000008</v>
      </c>
      <c r="J71" s="124">
        <f t="shared" si="4"/>
        <v>60</v>
      </c>
    </row>
    <row r="72" spans="1:10" x14ac:dyDescent="0.25">
      <c r="A72" s="2"/>
      <c r="B72" s="83"/>
      <c r="C72" s="15"/>
      <c r="D72" s="612"/>
      <c r="E72" s="610"/>
      <c r="F72" s="609">
        <f t="shared" si="2"/>
        <v>0</v>
      </c>
      <c r="G72" s="611"/>
      <c r="H72" s="200"/>
      <c r="I72" s="203">
        <f t="shared" si="3"/>
        <v>1241.6000000000008</v>
      </c>
      <c r="J72" s="124">
        <f t="shared" si="4"/>
        <v>60</v>
      </c>
    </row>
    <row r="73" spans="1:10" x14ac:dyDescent="0.25">
      <c r="A73" s="2"/>
      <c r="B73" s="83"/>
      <c r="C73" s="15"/>
      <c r="D73" s="612"/>
      <c r="E73" s="610"/>
      <c r="F73" s="609">
        <f t="shared" si="2"/>
        <v>0</v>
      </c>
      <c r="G73" s="611"/>
      <c r="H73" s="200"/>
      <c r="I73" s="203">
        <f t="shared" si="3"/>
        <v>1241.6000000000008</v>
      </c>
      <c r="J73" s="124">
        <f t="shared" si="4"/>
        <v>60</v>
      </c>
    </row>
    <row r="74" spans="1:10" x14ac:dyDescent="0.25">
      <c r="A74" s="2"/>
      <c r="B74" s="83"/>
      <c r="C74" s="15"/>
      <c r="D74" s="612"/>
      <c r="E74" s="610"/>
      <c r="F74" s="609">
        <f t="shared" si="2"/>
        <v>0</v>
      </c>
      <c r="G74" s="611"/>
      <c r="H74" s="200"/>
      <c r="I74" s="203">
        <f t="shared" si="3"/>
        <v>1241.6000000000008</v>
      </c>
      <c r="J74" s="124">
        <f t="shared" si="4"/>
        <v>60</v>
      </c>
    </row>
    <row r="75" spans="1:10" x14ac:dyDescent="0.25">
      <c r="A75" s="2"/>
      <c r="B75" s="83"/>
      <c r="C75" s="15"/>
      <c r="D75" s="148"/>
      <c r="E75" s="238"/>
      <c r="F75" s="609">
        <f t="shared" si="2"/>
        <v>0</v>
      </c>
      <c r="G75" s="70"/>
      <c r="H75" s="71"/>
      <c r="I75" s="203">
        <f t="shared" si="3"/>
        <v>1241.6000000000008</v>
      </c>
      <c r="J75" s="124">
        <f t="shared" si="4"/>
        <v>60</v>
      </c>
    </row>
    <row r="76" spans="1:10" x14ac:dyDescent="0.25">
      <c r="A76" s="2"/>
      <c r="B76" s="83"/>
      <c r="C76" s="15"/>
      <c r="D76" s="148"/>
      <c r="E76" s="238"/>
      <c r="F76" s="609">
        <f t="shared" si="2"/>
        <v>0</v>
      </c>
      <c r="G76" s="70"/>
      <c r="H76" s="71"/>
      <c r="I76" s="203">
        <f t="shared" si="3"/>
        <v>1241.6000000000008</v>
      </c>
      <c r="J76" s="124">
        <f t="shared" si="4"/>
        <v>60</v>
      </c>
    </row>
    <row r="77" spans="1:10" x14ac:dyDescent="0.25">
      <c r="A77" s="2"/>
      <c r="B77" s="83"/>
      <c r="C77" s="15"/>
      <c r="D77" s="148"/>
      <c r="E77" s="238"/>
      <c r="F77" s="609">
        <f t="shared" ref="F77:F91" si="5">D77</f>
        <v>0</v>
      </c>
      <c r="G77" s="70"/>
      <c r="H77" s="71"/>
      <c r="I77" s="203">
        <f t="shared" si="3"/>
        <v>1241.6000000000008</v>
      </c>
      <c r="J77" s="124">
        <f t="shared" si="4"/>
        <v>60</v>
      </c>
    </row>
    <row r="78" spans="1:10" x14ac:dyDescent="0.25">
      <c r="A78" s="2"/>
      <c r="B78" s="83"/>
      <c r="C78" s="15"/>
      <c r="D78" s="148"/>
      <c r="E78" s="238"/>
      <c r="F78" s="609">
        <f t="shared" si="5"/>
        <v>0</v>
      </c>
      <c r="G78" s="70"/>
      <c r="H78" s="71"/>
      <c r="I78" s="203">
        <f t="shared" si="3"/>
        <v>1241.6000000000008</v>
      </c>
      <c r="J78" s="124">
        <f t="shared" si="4"/>
        <v>60</v>
      </c>
    </row>
    <row r="79" spans="1:10" x14ac:dyDescent="0.25">
      <c r="A79" s="2"/>
      <c r="B79" s="83"/>
      <c r="C79" s="15"/>
      <c r="D79" s="148"/>
      <c r="E79" s="238"/>
      <c r="F79" s="609">
        <f t="shared" si="5"/>
        <v>0</v>
      </c>
      <c r="G79" s="70"/>
      <c r="H79" s="71"/>
      <c r="I79" s="203">
        <f t="shared" si="3"/>
        <v>1241.6000000000008</v>
      </c>
      <c r="J79" s="124">
        <f t="shared" si="4"/>
        <v>60</v>
      </c>
    </row>
    <row r="80" spans="1:10" x14ac:dyDescent="0.25">
      <c r="A80" s="2"/>
      <c r="B80" s="83"/>
      <c r="C80" s="15"/>
      <c r="D80" s="148"/>
      <c r="E80" s="238"/>
      <c r="F80" s="609">
        <f t="shared" si="5"/>
        <v>0</v>
      </c>
      <c r="G80" s="70"/>
      <c r="H80" s="71"/>
      <c r="I80" s="203">
        <f t="shared" si="3"/>
        <v>1241.6000000000008</v>
      </c>
      <c r="J80" s="124">
        <f t="shared" si="4"/>
        <v>60</v>
      </c>
    </row>
    <row r="81" spans="1:10" x14ac:dyDescent="0.25">
      <c r="A81" s="2"/>
      <c r="B81" s="83"/>
      <c r="C81" s="15"/>
      <c r="D81" s="148"/>
      <c r="E81" s="238"/>
      <c r="F81" s="609">
        <f t="shared" si="5"/>
        <v>0</v>
      </c>
      <c r="G81" s="70"/>
      <c r="H81" s="71"/>
      <c r="I81" s="203">
        <f t="shared" si="3"/>
        <v>1241.6000000000008</v>
      </c>
      <c r="J81" s="124">
        <f t="shared" si="4"/>
        <v>60</v>
      </c>
    </row>
    <row r="82" spans="1:10" x14ac:dyDescent="0.25">
      <c r="A82" s="2"/>
      <c r="B82" s="83"/>
      <c r="C82" s="15"/>
      <c r="D82" s="148"/>
      <c r="E82" s="238"/>
      <c r="F82" s="609">
        <f t="shared" si="5"/>
        <v>0</v>
      </c>
      <c r="G82" s="70"/>
      <c r="H82" s="71"/>
      <c r="I82" s="203">
        <f t="shared" si="3"/>
        <v>1241.6000000000008</v>
      </c>
      <c r="J82" s="124">
        <f t="shared" si="4"/>
        <v>60</v>
      </c>
    </row>
    <row r="83" spans="1:10" x14ac:dyDescent="0.25">
      <c r="A83" s="2"/>
      <c r="B83" s="83"/>
      <c r="C83" s="15"/>
      <c r="D83" s="148"/>
      <c r="E83" s="238"/>
      <c r="F83" s="609">
        <f t="shared" si="5"/>
        <v>0</v>
      </c>
      <c r="G83" s="70"/>
      <c r="H83" s="71"/>
      <c r="I83" s="203">
        <f t="shared" si="3"/>
        <v>1241.6000000000008</v>
      </c>
      <c r="J83" s="124">
        <f t="shared" si="4"/>
        <v>60</v>
      </c>
    </row>
    <row r="84" spans="1:10" x14ac:dyDescent="0.25">
      <c r="A84" s="2"/>
      <c r="B84" s="83"/>
      <c r="C84" s="15"/>
      <c r="D84" s="148"/>
      <c r="E84" s="238"/>
      <c r="F84" s="609">
        <f t="shared" si="5"/>
        <v>0</v>
      </c>
      <c r="G84" s="70"/>
      <c r="H84" s="71"/>
      <c r="I84" s="203">
        <f t="shared" si="3"/>
        <v>1241.6000000000008</v>
      </c>
      <c r="J84" s="124">
        <f t="shared" si="4"/>
        <v>60</v>
      </c>
    </row>
    <row r="85" spans="1:10" x14ac:dyDescent="0.25">
      <c r="A85" s="2"/>
      <c r="B85" s="83"/>
      <c r="C85" s="15"/>
      <c r="D85" s="148"/>
      <c r="E85" s="238"/>
      <c r="F85" s="609">
        <f t="shared" si="5"/>
        <v>0</v>
      </c>
      <c r="G85" s="70"/>
      <c r="H85" s="71"/>
      <c r="I85" s="203">
        <f t="shared" si="3"/>
        <v>1241.6000000000008</v>
      </c>
      <c r="J85" s="124">
        <f t="shared" si="4"/>
        <v>60</v>
      </c>
    </row>
    <row r="86" spans="1:10" x14ac:dyDescent="0.25">
      <c r="A86" s="2"/>
      <c r="B86" s="83"/>
      <c r="C86" s="15"/>
      <c r="D86" s="148"/>
      <c r="E86" s="238"/>
      <c r="F86" s="609">
        <f t="shared" si="5"/>
        <v>0</v>
      </c>
      <c r="G86" s="70"/>
      <c r="H86" s="71"/>
      <c r="I86" s="203">
        <f t="shared" si="3"/>
        <v>1241.6000000000008</v>
      </c>
      <c r="J86" s="124">
        <f t="shared" si="4"/>
        <v>60</v>
      </c>
    </row>
    <row r="87" spans="1:10" x14ac:dyDescent="0.25">
      <c r="A87" s="2"/>
      <c r="B87" s="83"/>
      <c r="C87" s="15"/>
      <c r="D87" s="148"/>
      <c r="E87" s="238"/>
      <c r="F87" s="609">
        <f t="shared" si="5"/>
        <v>0</v>
      </c>
      <c r="G87" s="70"/>
      <c r="H87" s="71"/>
      <c r="I87" s="203">
        <f t="shared" si="3"/>
        <v>1241.6000000000008</v>
      </c>
      <c r="J87" s="124">
        <f t="shared" si="4"/>
        <v>60</v>
      </c>
    </row>
    <row r="88" spans="1:10" x14ac:dyDescent="0.25">
      <c r="A88" s="2"/>
      <c r="B88" s="83"/>
      <c r="C88" s="15"/>
      <c r="D88" s="148"/>
      <c r="E88" s="238"/>
      <c r="F88" s="609">
        <f t="shared" si="5"/>
        <v>0</v>
      </c>
      <c r="G88" s="70"/>
      <c r="H88" s="71"/>
      <c r="I88" s="203">
        <f t="shared" si="3"/>
        <v>1241.6000000000008</v>
      </c>
      <c r="J88" s="124">
        <f t="shared" si="4"/>
        <v>60</v>
      </c>
    </row>
    <row r="89" spans="1:10" x14ac:dyDescent="0.25">
      <c r="A89" s="2"/>
      <c r="B89" s="83"/>
      <c r="C89" s="15"/>
      <c r="D89" s="148"/>
      <c r="E89" s="238"/>
      <c r="F89" s="609">
        <f t="shared" si="5"/>
        <v>0</v>
      </c>
      <c r="G89" s="70"/>
      <c r="H89" s="71"/>
      <c r="I89" s="203">
        <f t="shared" si="3"/>
        <v>1241.6000000000008</v>
      </c>
      <c r="J89" s="124">
        <f t="shared" si="4"/>
        <v>60</v>
      </c>
    </row>
    <row r="90" spans="1:10" x14ac:dyDescent="0.25">
      <c r="A90" s="2"/>
      <c r="B90" s="83"/>
      <c r="C90" s="15"/>
      <c r="D90" s="148"/>
      <c r="E90" s="238"/>
      <c r="F90" s="609">
        <f t="shared" si="5"/>
        <v>0</v>
      </c>
      <c r="G90" s="70"/>
      <c r="H90" s="71"/>
      <c r="I90" s="203">
        <f t="shared" si="3"/>
        <v>1241.6000000000008</v>
      </c>
      <c r="J90" s="124">
        <f t="shared" si="4"/>
        <v>60</v>
      </c>
    </row>
    <row r="91" spans="1:10" ht="14.25" customHeight="1" x14ac:dyDescent="0.25">
      <c r="A91" s="2"/>
      <c r="B91" s="83"/>
      <c r="C91" s="15"/>
      <c r="D91" s="148">
        <v>0</v>
      </c>
      <c r="E91" s="238"/>
      <c r="F91" s="609">
        <f t="shared" si="5"/>
        <v>0</v>
      </c>
      <c r="G91" s="70"/>
      <c r="H91" s="71"/>
      <c r="I91" s="203">
        <f t="shared" si="3"/>
        <v>1241.6000000000008</v>
      </c>
      <c r="J91" s="124">
        <f t="shared" si="4"/>
        <v>60</v>
      </c>
    </row>
    <row r="92" spans="1:10" ht="14.25" customHeight="1" x14ac:dyDescent="0.25">
      <c r="A92" s="2"/>
      <c r="B92" s="83"/>
      <c r="C92" s="15"/>
      <c r="D92" s="148"/>
      <c r="E92" s="238"/>
      <c r="F92" s="69"/>
      <c r="G92" s="70"/>
      <c r="H92" s="71"/>
      <c r="I92" s="203"/>
      <c r="J92" s="124"/>
    </row>
    <row r="93" spans="1:10" ht="14.25" customHeight="1" x14ac:dyDescent="0.25">
      <c r="A93" s="2"/>
      <c r="B93" s="83"/>
      <c r="C93" s="15"/>
      <c r="D93" s="148"/>
      <c r="E93" s="238"/>
      <c r="F93" s="69"/>
      <c r="G93" s="70"/>
      <c r="H93" s="71"/>
      <c r="I93" s="203"/>
      <c r="J93" s="124"/>
    </row>
    <row r="94" spans="1:10" ht="14.25" customHeight="1" x14ac:dyDescent="0.25">
      <c r="A94" s="2"/>
      <c r="B94" s="83"/>
      <c r="C94" s="15"/>
      <c r="D94" s="148"/>
      <c r="E94" s="238"/>
      <c r="F94" s="69"/>
      <c r="G94" s="70"/>
      <c r="H94" s="71"/>
      <c r="I94" s="203"/>
      <c r="J94" s="124"/>
    </row>
    <row r="95" spans="1:10" ht="14.25" customHeight="1" x14ac:dyDescent="0.25">
      <c r="A95" s="2"/>
      <c r="B95" s="83"/>
      <c r="C95" s="15"/>
      <c r="D95" s="148"/>
      <c r="E95" s="238"/>
      <c r="F95" s="69"/>
      <c r="G95" s="70"/>
      <c r="H95" s="71"/>
      <c r="I95" s="203"/>
      <c r="J95" s="124"/>
    </row>
    <row r="96" spans="1:10" ht="14.25" customHeight="1" x14ac:dyDescent="0.25">
      <c r="A96" s="2"/>
      <c r="B96" s="83"/>
      <c r="C96" s="15"/>
      <c r="D96" s="148"/>
      <c r="E96" s="238"/>
      <c r="F96" s="69"/>
      <c r="G96" s="70"/>
      <c r="H96" s="71"/>
      <c r="I96" s="203"/>
      <c r="J96" s="124"/>
    </row>
    <row r="97" spans="1:10" ht="14.25" customHeight="1" x14ac:dyDescent="0.25">
      <c r="A97" s="2"/>
      <c r="B97" s="83"/>
      <c r="C97" s="15"/>
      <c r="D97" s="148"/>
      <c r="E97" s="238"/>
      <c r="F97" s="69"/>
      <c r="G97" s="70"/>
      <c r="H97" s="71"/>
      <c r="I97" s="203"/>
      <c r="J97" s="124"/>
    </row>
    <row r="98" spans="1:10" ht="14.25" customHeight="1" x14ac:dyDescent="0.25">
      <c r="A98" s="2"/>
      <c r="B98" s="83"/>
      <c r="C98" s="15"/>
      <c r="D98" s="148"/>
      <c r="E98" s="238"/>
      <c r="F98" s="69"/>
      <c r="G98" s="70"/>
      <c r="H98" s="71"/>
      <c r="I98" s="203"/>
      <c r="J98" s="124"/>
    </row>
    <row r="99" spans="1:10" ht="14.25" customHeight="1" x14ac:dyDescent="0.25">
      <c r="A99" s="2"/>
      <c r="B99" s="83"/>
      <c r="C99" s="15"/>
      <c r="D99" s="148"/>
      <c r="E99" s="238"/>
      <c r="F99" s="69"/>
      <c r="G99" s="70"/>
      <c r="H99" s="71"/>
      <c r="I99" s="203"/>
      <c r="J99" s="124"/>
    </row>
    <row r="100" spans="1:10" ht="14.25" customHeight="1" x14ac:dyDescent="0.25">
      <c r="A100" s="2"/>
      <c r="B100" s="83"/>
      <c r="C100" s="15"/>
      <c r="D100" s="148"/>
      <c r="E100" s="238"/>
      <c r="F100" s="69"/>
      <c r="G100" s="70"/>
      <c r="H100" s="71"/>
      <c r="I100" s="203"/>
      <c r="J100" s="124"/>
    </row>
    <row r="101" spans="1:10" ht="15.75" thickBot="1" x14ac:dyDescent="0.3">
      <c r="A101" s="4"/>
      <c r="B101" s="74"/>
      <c r="C101" s="37"/>
      <c r="D101" s="301">
        <v>0</v>
      </c>
      <c r="E101" s="154"/>
      <c r="F101" s="147">
        <f t="shared" ref="F101" si="6">D101</f>
        <v>0</v>
      </c>
      <c r="G101" s="136"/>
      <c r="H101" s="193"/>
      <c r="I101" s="24"/>
      <c r="J101" s="24"/>
    </row>
    <row r="102" spans="1:10" ht="16.5" thickTop="1" thickBot="1" x14ac:dyDescent="0.3">
      <c r="C102" s="90">
        <f>SUM(C10:C101)</f>
        <v>862</v>
      </c>
      <c r="D102" s="148">
        <v>0</v>
      </c>
      <c r="E102" s="38"/>
      <c r="F102" s="5">
        <f>SUM(F10:F101)</f>
        <v>17322.400000000001</v>
      </c>
    </row>
    <row r="103" spans="1:10" ht="15.75" thickBot="1" x14ac:dyDescent="0.3">
      <c r="A103" s="51"/>
      <c r="D103" s="148">
        <v>0</v>
      </c>
      <c r="E103" s="68">
        <f>F4+F5+F6-+C102+F7</f>
        <v>60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198" t="s">
        <v>11</v>
      </c>
      <c r="D105" s="1199"/>
      <c r="E105" s="142">
        <f>E5+E4+E6+-F102+E7</f>
        <v>1241.5999999999985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3"/>
  <sheetViews>
    <sheetView workbookViewId="0">
      <selection activeCell="B16" sqref="B15:B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55" t="s">
        <v>361</v>
      </c>
      <c r="B1" s="1155"/>
      <c r="C1" s="1155"/>
      <c r="D1" s="1155"/>
      <c r="E1" s="1155"/>
      <c r="F1" s="1155"/>
      <c r="G1" s="1155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8"/>
      <c r="D4" s="115"/>
      <c r="E4" s="231"/>
      <c r="F4" s="232"/>
    </row>
    <row r="5" spans="1:10" ht="15" customHeight="1" thickBot="1" x14ac:dyDescent="0.3">
      <c r="A5" s="1234" t="s">
        <v>319</v>
      </c>
      <c r="B5" s="1225" t="s">
        <v>321</v>
      </c>
      <c r="C5" s="218">
        <v>73.5</v>
      </c>
      <c r="D5" s="115">
        <v>44988</v>
      </c>
      <c r="E5" s="141">
        <v>1866.34</v>
      </c>
      <c r="F5" s="233">
        <v>70</v>
      </c>
      <c r="G5" s="144">
        <f>F30</f>
        <v>1574.43</v>
      </c>
      <c r="H5" s="58">
        <f>E4+E5+E6-G5</f>
        <v>291.90999999999985</v>
      </c>
    </row>
    <row r="6" spans="1:10" ht="17.25" thickTop="1" thickBot="1" x14ac:dyDescent="0.3">
      <c r="A6" s="1235"/>
      <c r="B6" s="1226"/>
      <c r="C6" s="218"/>
      <c r="D6" s="115"/>
      <c r="E6" s="141"/>
      <c r="F6" s="233"/>
      <c r="I6" s="1221" t="s">
        <v>3</v>
      </c>
      <c r="J6" s="121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22"/>
      <c r="J7" s="1218"/>
    </row>
    <row r="8" spans="1:10" ht="15.75" thickTop="1" x14ac:dyDescent="0.25">
      <c r="A8" s="80" t="s">
        <v>32</v>
      </c>
      <c r="B8" s="83"/>
      <c r="C8" s="15">
        <v>1</v>
      </c>
      <c r="D8" s="171">
        <v>26.21</v>
      </c>
      <c r="E8" s="238">
        <v>44988</v>
      </c>
      <c r="F8" s="69">
        <f t="shared" ref="F8:F13" si="0">D8</f>
        <v>26.21</v>
      </c>
      <c r="G8" s="623" t="s">
        <v>334</v>
      </c>
      <c r="H8" s="637">
        <v>75.5</v>
      </c>
      <c r="I8" s="203">
        <f>E5+E4-F8+E6</f>
        <v>1840.1299999999999</v>
      </c>
      <c r="J8" s="124">
        <f>F4+F5+F6-C8</f>
        <v>69</v>
      </c>
    </row>
    <row r="9" spans="1:10" x14ac:dyDescent="0.25">
      <c r="A9" s="189"/>
      <c r="B9" s="83"/>
      <c r="C9" s="15">
        <v>30</v>
      </c>
      <c r="D9" s="171">
        <v>796.24</v>
      </c>
      <c r="E9" s="238">
        <v>44989</v>
      </c>
      <c r="F9" s="69">
        <f t="shared" si="0"/>
        <v>796.24</v>
      </c>
      <c r="G9" s="623" t="s">
        <v>338</v>
      </c>
      <c r="H9" s="637">
        <v>75.5</v>
      </c>
      <c r="I9" s="203">
        <f>I8-F9</f>
        <v>1043.8899999999999</v>
      </c>
      <c r="J9" s="124">
        <f>J8-C9</f>
        <v>39</v>
      </c>
    </row>
    <row r="10" spans="1:10" x14ac:dyDescent="0.25">
      <c r="A10" s="177"/>
      <c r="B10" s="83"/>
      <c r="C10" s="15">
        <v>5</v>
      </c>
      <c r="D10" s="171">
        <v>133.05000000000001</v>
      </c>
      <c r="E10" s="238">
        <v>44989</v>
      </c>
      <c r="F10" s="69">
        <f t="shared" si="0"/>
        <v>133.05000000000001</v>
      </c>
      <c r="G10" s="70" t="s">
        <v>338</v>
      </c>
      <c r="H10" s="125">
        <v>75.5</v>
      </c>
      <c r="I10" s="203">
        <f t="shared" ref="I10:I28" si="1">I9-F10</f>
        <v>910.83999999999992</v>
      </c>
      <c r="J10" s="124">
        <f t="shared" ref="J10:J28" si="2">J9-C10</f>
        <v>34</v>
      </c>
    </row>
    <row r="11" spans="1:10" x14ac:dyDescent="0.25">
      <c r="A11" s="82" t="s">
        <v>33</v>
      </c>
      <c r="B11" s="83"/>
      <c r="C11" s="15">
        <v>3</v>
      </c>
      <c r="D11" s="171">
        <v>86.26</v>
      </c>
      <c r="E11" s="238">
        <v>44989</v>
      </c>
      <c r="F11" s="69">
        <f t="shared" si="0"/>
        <v>86.26</v>
      </c>
      <c r="G11" s="70" t="s">
        <v>339</v>
      </c>
      <c r="H11" s="125">
        <v>75.5</v>
      </c>
      <c r="I11" s="203">
        <f t="shared" si="1"/>
        <v>824.57999999999993</v>
      </c>
      <c r="J11" s="124">
        <f t="shared" si="2"/>
        <v>31</v>
      </c>
    </row>
    <row r="12" spans="1:10" x14ac:dyDescent="0.25">
      <c r="A12" s="73"/>
      <c r="B12" s="83"/>
      <c r="C12" s="15">
        <v>4</v>
      </c>
      <c r="D12" s="171">
        <v>107.12</v>
      </c>
      <c r="E12" s="238">
        <v>44989</v>
      </c>
      <c r="F12" s="69">
        <f t="shared" si="0"/>
        <v>107.12</v>
      </c>
      <c r="G12" s="70" t="s">
        <v>218</v>
      </c>
      <c r="H12" s="125">
        <v>75.5</v>
      </c>
      <c r="I12" s="203">
        <f t="shared" si="1"/>
        <v>717.45999999999992</v>
      </c>
      <c r="J12" s="124">
        <f t="shared" si="2"/>
        <v>27</v>
      </c>
    </row>
    <row r="13" spans="1:10" x14ac:dyDescent="0.25">
      <c r="A13" s="73"/>
      <c r="B13" s="83"/>
      <c r="C13" s="15">
        <v>5</v>
      </c>
      <c r="D13" s="171">
        <v>136.29</v>
      </c>
      <c r="E13" s="237">
        <v>44989</v>
      </c>
      <c r="F13" s="69">
        <f t="shared" si="0"/>
        <v>136.29</v>
      </c>
      <c r="G13" s="70" t="s">
        <v>343</v>
      </c>
      <c r="H13" s="125">
        <v>75.5</v>
      </c>
      <c r="I13" s="203">
        <f t="shared" si="1"/>
        <v>581.16999999999996</v>
      </c>
      <c r="J13" s="124">
        <f t="shared" si="2"/>
        <v>22</v>
      </c>
    </row>
    <row r="14" spans="1:10" x14ac:dyDescent="0.25">
      <c r="B14" s="83"/>
      <c r="C14" s="15">
        <v>11</v>
      </c>
      <c r="D14" s="171">
        <v>289.26</v>
      </c>
      <c r="E14" s="237">
        <v>44989</v>
      </c>
      <c r="F14" s="69">
        <f>D14</f>
        <v>289.26</v>
      </c>
      <c r="G14" s="70" t="s">
        <v>219</v>
      </c>
      <c r="H14" s="125">
        <v>75.5</v>
      </c>
      <c r="I14" s="717">
        <f t="shared" si="1"/>
        <v>291.90999999999997</v>
      </c>
      <c r="J14" s="718">
        <f t="shared" si="2"/>
        <v>11</v>
      </c>
    </row>
    <row r="15" spans="1:10" x14ac:dyDescent="0.25">
      <c r="B15" s="83"/>
      <c r="C15" s="15"/>
      <c r="D15" s="171">
        <f t="shared" ref="D15:D28" si="3">C15*B15</f>
        <v>0</v>
      </c>
      <c r="E15" s="237"/>
      <c r="F15" s="69">
        <f>D15</f>
        <v>0</v>
      </c>
      <c r="G15" s="70"/>
      <c r="H15" s="125"/>
      <c r="I15" s="203">
        <f t="shared" si="1"/>
        <v>291.90999999999997</v>
      </c>
      <c r="J15" s="124">
        <f t="shared" si="2"/>
        <v>11</v>
      </c>
    </row>
    <row r="16" spans="1:10" x14ac:dyDescent="0.25">
      <c r="A16" s="81"/>
      <c r="B16" s="83"/>
      <c r="C16" s="15"/>
      <c r="D16" s="171">
        <f t="shared" si="3"/>
        <v>0</v>
      </c>
      <c r="E16" s="245"/>
      <c r="F16" s="69">
        <f>D16</f>
        <v>0</v>
      </c>
      <c r="G16" s="70"/>
      <c r="H16" s="125"/>
      <c r="I16" s="203">
        <f t="shared" si="1"/>
        <v>291.90999999999997</v>
      </c>
      <c r="J16" s="124">
        <f t="shared" si="2"/>
        <v>11</v>
      </c>
    </row>
    <row r="17" spans="1:10" x14ac:dyDescent="0.25">
      <c r="A17" s="83"/>
      <c r="B17" s="83"/>
      <c r="C17" s="15"/>
      <c r="D17" s="171">
        <f t="shared" si="3"/>
        <v>0</v>
      </c>
      <c r="E17" s="245"/>
      <c r="F17" s="69">
        <f t="shared" ref="F17:F29" si="4">D17</f>
        <v>0</v>
      </c>
      <c r="G17" s="392"/>
      <c r="H17" s="125"/>
      <c r="I17" s="203">
        <f t="shared" si="1"/>
        <v>291.90999999999997</v>
      </c>
      <c r="J17" s="124">
        <f t="shared" si="2"/>
        <v>11</v>
      </c>
    </row>
    <row r="18" spans="1:10" x14ac:dyDescent="0.25">
      <c r="A18" s="2"/>
      <c r="B18" s="83"/>
      <c r="C18" s="15"/>
      <c r="D18" s="171">
        <f t="shared" si="3"/>
        <v>0</v>
      </c>
      <c r="E18" s="245"/>
      <c r="F18" s="69">
        <f t="shared" si="4"/>
        <v>0</v>
      </c>
      <c r="G18" s="70"/>
      <c r="H18" s="125"/>
      <c r="I18" s="203">
        <f t="shared" si="1"/>
        <v>291.90999999999997</v>
      </c>
      <c r="J18" s="124">
        <f t="shared" si="2"/>
        <v>11</v>
      </c>
    </row>
    <row r="19" spans="1:10" x14ac:dyDescent="0.25">
      <c r="A19" s="2"/>
      <c r="B19" s="83"/>
      <c r="C19" s="15"/>
      <c r="D19" s="171">
        <f t="shared" si="3"/>
        <v>0</v>
      </c>
      <c r="E19" s="245"/>
      <c r="F19" s="69">
        <f t="shared" si="4"/>
        <v>0</v>
      </c>
      <c r="G19" s="70"/>
      <c r="H19" s="125"/>
      <c r="I19" s="203">
        <f t="shared" si="1"/>
        <v>291.90999999999997</v>
      </c>
      <c r="J19" s="124">
        <f t="shared" si="2"/>
        <v>11</v>
      </c>
    </row>
    <row r="20" spans="1:10" x14ac:dyDescent="0.25">
      <c r="A20" s="2"/>
      <c r="B20" s="83"/>
      <c r="C20" s="15"/>
      <c r="D20" s="171">
        <f t="shared" si="3"/>
        <v>0</v>
      </c>
      <c r="E20" s="237"/>
      <c r="F20" s="69">
        <f t="shared" si="4"/>
        <v>0</v>
      </c>
      <c r="G20" s="70"/>
      <c r="H20" s="125"/>
      <c r="I20" s="203">
        <f t="shared" si="1"/>
        <v>291.90999999999997</v>
      </c>
      <c r="J20" s="124">
        <f t="shared" si="2"/>
        <v>11</v>
      </c>
    </row>
    <row r="21" spans="1:10" x14ac:dyDescent="0.25">
      <c r="A21" s="2"/>
      <c r="B21" s="83"/>
      <c r="C21" s="15"/>
      <c r="D21" s="171">
        <f t="shared" si="3"/>
        <v>0</v>
      </c>
      <c r="E21" s="237"/>
      <c r="F21" s="69">
        <f t="shared" si="4"/>
        <v>0</v>
      </c>
      <c r="G21" s="70"/>
      <c r="H21" s="125"/>
      <c r="I21" s="203">
        <f t="shared" si="1"/>
        <v>291.90999999999997</v>
      </c>
      <c r="J21" s="124">
        <f t="shared" si="2"/>
        <v>11</v>
      </c>
    </row>
    <row r="22" spans="1:10" x14ac:dyDescent="0.25">
      <c r="A22" s="2"/>
      <c r="B22" s="83"/>
      <c r="C22" s="15"/>
      <c r="D22" s="171">
        <f t="shared" si="3"/>
        <v>0</v>
      </c>
      <c r="E22" s="237"/>
      <c r="F22" s="69">
        <f t="shared" si="4"/>
        <v>0</v>
      </c>
      <c r="G22" s="70"/>
      <c r="H22" s="125"/>
      <c r="I22" s="203">
        <f t="shared" si="1"/>
        <v>291.90999999999997</v>
      </c>
      <c r="J22" s="124">
        <f t="shared" si="2"/>
        <v>11</v>
      </c>
    </row>
    <row r="23" spans="1:10" x14ac:dyDescent="0.25">
      <c r="A23" s="2"/>
      <c r="B23" s="83"/>
      <c r="C23" s="15"/>
      <c r="D23" s="171">
        <f t="shared" si="3"/>
        <v>0</v>
      </c>
      <c r="E23" s="237"/>
      <c r="F23" s="69">
        <f t="shared" si="4"/>
        <v>0</v>
      </c>
      <c r="G23" s="70"/>
      <c r="H23" s="125"/>
      <c r="I23" s="203">
        <f t="shared" si="1"/>
        <v>291.90999999999997</v>
      </c>
      <c r="J23" s="124">
        <f t="shared" si="2"/>
        <v>11</v>
      </c>
    </row>
    <row r="24" spans="1:10" x14ac:dyDescent="0.25">
      <c r="A24" s="2"/>
      <c r="B24" s="83"/>
      <c r="C24" s="15"/>
      <c r="D24" s="171">
        <f t="shared" si="3"/>
        <v>0</v>
      </c>
      <c r="E24" s="245"/>
      <c r="F24" s="69">
        <f t="shared" si="4"/>
        <v>0</v>
      </c>
      <c r="G24" s="70"/>
      <c r="H24" s="125"/>
      <c r="I24" s="203">
        <f t="shared" si="1"/>
        <v>291.90999999999997</v>
      </c>
      <c r="J24" s="124">
        <f t="shared" si="2"/>
        <v>11</v>
      </c>
    </row>
    <row r="25" spans="1:10" x14ac:dyDescent="0.25">
      <c r="A25" s="2"/>
      <c r="B25" s="83"/>
      <c r="C25" s="15"/>
      <c r="D25" s="171">
        <f t="shared" si="3"/>
        <v>0</v>
      </c>
      <c r="E25" s="245"/>
      <c r="F25" s="69">
        <f t="shared" si="4"/>
        <v>0</v>
      </c>
      <c r="G25" s="70"/>
      <c r="H25" s="125"/>
      <c r="I25" s="203">
        <f t="shared" si="1"/>
        <v>291.90999999999997</v>
      </c>
      <c r="J25" s="124">
        <f t="shared" si="2"/>
        <v>11</v>
      </c>
    </row>
    <row r="26" spans="1:10" x14ac:dyDescent="0.25">
      <c r="A26" s="2"/>
      <c r="B26" s="83"/>
      <c r="C26" s="15"/>
      <c r="D26" s="171">
        <f t="shared" si="3"/>
        <v>0</v>
      </c>
      <c r="E26" s="238"/>
      <c r="F26" s="69">
        <f t="shared" si="4"/>
        <v>0</v>
      </c>
      <c r="G26" s="70"/>
      <c r="H26" s="71"/>
      <c r="I26" s="203">
        <f t="shared" si="1"/>
        <v>291.90999999999997</v>
      </c>
      <c r="J26" s="124">
        <f t="shared" si="2"/>
        <v>11</v>
      </c>
    </row>
    <row r="27" spans="1:10" x14ac:dyDescent="0.25">
      <c r="A27" s="2"/>
      <c r="B27" s="83"/>
      <c r="C27" s="15"/>
      <c r="D27" s="171">
        <f t="shared" si="3"/>
        <v>0</v>
      </c>
      <c r="E27" s="238"/>
      <c r="F27" s="69">
        <f t="shared" si="4"/>
        <v>0</v>
      </c>
      <c r="G27" s="70"/>
      <c r="H27" s="71"/>
      <c r="I27" s="203">
        <f t="shared" si="1"/>
        <v>291.90999999999997</v>
      </c>
      <c r="J27" s="124">
        <f t="shared" si="2"/>
        <v>11</v>
      </c>
    </row>
    <row r="28" spans="1:10" x14ac:dyDescent="0.25">
      <c r="A28" s="2"/>
      <c r="B28" s="83"/>
      <c r="C28" s="15"/>
      <c r="D28" s="171">
        <f t="shared" si="3"/>
        <v>0</v>
      </c>
      <c r="E28" s="238"/>
      <c r="F28" s="69">
        <f t="shared" si="4"/>
        <v>0</v>
      </c>
      <c r="G28" s="70"/>
      <c r="H28" s="71"/>
      <c r="I28" s="203">
        <f t="shared" si="1"/>
        <v>291.90999999999997</v>
      </c>
      <c r="J28" s="124">
        <f t="shared" si="2"/>
        <v>11</v>
      </c>
    </row>
    <row r="29" spans="1:10" ht="15.75" thickBot="1" x14ac:dyDescent="0.3">
      <c r="A29" s="4"/>
      <c r="B29" s="83"/>
      <c r="C29" s="37"/>
      <c r="D29" s="180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59</v>
      </c>
      <c r="D30" s="48">
        <f>SUM(D8:D29)</f>
        <v>1574.43</v>
      </c>
      <c r="E30" s="38"/>
      <c r="F30" s="5">
        <f>SUM(F8:F29)</f>
        <v>1574.43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11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198" t="s">
        <v>11</v>
      </c>
      <c r="D33" s="1199"/>
      <c r="E33" s="142">
        <f>E5+E4+E6+-F30</f>
        <v>291.90999999999985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51" sqref="C5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36"/>
      <c r="B1" s="1236"/>
      <c r="C1" s="1236"/>
      <c r="D1" s="1236"/>
      <c r="E1" s="1236"/>
      <c r="F1" s="1236"/>
      <c r="G1" s="1236"/>
      <c r="H1" s="1236"/>
      <c r="I1" s="1236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8"/>
      <c r="D4" s="327"/>
      <c r="E4" s="247"/>
      <c r="F4" s="233"/>
      <c r="G4" s="73"/>
    </row>
    <row r="5" spans="1:10" ht="15" customHeight="1" x14ac:dyDescent="0.25">
      <c r="A5" s="546"/>
      <c r="B5" s="1237" t="s">
        <v>108</v>
      </c>
      <c r="C5" s="228"/>
      <c r="D5" s="327"/>
      <c r="E5" s="247"/>
      <c r="F5" s="233"/>
      <c r="G5" s="144">
        <f>F71</f>
        <v>0</v>
      </c>
      <c r="H5" s="58">
        <f>E4+E5+E6-G5</f>
        <v>0</v>
      </c>
    </row>
    <row r="6" spans="1:10" ht="16.5" customHeight="1" x14ac:dyDescent="0.25">
      <c r="A6" s="546"/>
      <c r="B6" s="1238"/>
      <c r="C6" s="228"/>
      <c r="D6" s="327"/>
      <c r="E6" s="247"/>
      <c r="F6" s="233"/>
      <c r="G6" s="73"/>
    </row>
    <row r="7" spans="1:10" ht="15.75" customHeight="1" thickBot="1" x14ac:dyDescent="0.35">
      <c r="A7" s="546"/>
      <c r="B7" s="1238"/>
      <c r="C7" s="228"/>
      <c r="D7" s="327"/>
      <c r="E7" s="247"/>
      <c r="F7" s="233"/>
      <c r="G7" s="73"/>
      <c r="I7" s="362"/>
      <c r="J7" s="362"/>
    </row>
    <row r="8" spans="1:10" ht="16.5" customHeight="1" thickTop="1" thickBot="1" x14ac:dyDescent="0.3">
      <c r="B8" s="398"/>
      <c r="C8" s="228"/>
      <c r="D8" s="115"/>
      <c r="E8" s="325"/>
      <c r="F8" s="326"/>
      <c r="G8" s="73"/>
      <c r="I8" s="1210" t="s">
        <v>47</v>
      </c>
      <c r="J8" s="122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11"/>
      <c r="J9" s="1228"/>
    </row>
    <row r="10" spans="1:10" ht="15.75" thickTop="1" x14ac:dyDescent="0.25">
      <c r="A10" s="2"/>
      <c r="B10" s="83">
        <v>10</v>
      </c>
      <c r="C10" s="15"/>
      <c r="D10" s="1099">
        <f>B10*C10</f>
        <v>0</v>
      </c>
      <c r="E10" s="726"/>
      <c r="F10" s="625">
        <f t="shared" ref="F10:F71" si="0">D10</f>
        <v>0</v>
      </c>
      <c r="G10" s="623"/>
      <c r="H10" s="624"/>
      <c r="I10" s="811">
        <f>E4+E5+E6-F10+E7+E8</f>
        <v>0</v>
      </c>
      <c r="J10" s="829">
        <f>F4+F5+F6+F7-C10+F8</f>
        <v>0</v>
      </c>
    </row>
    <row r="11" spans="1:10" x14ac:dyDescent="0.25">
      <c r="A11" s="2"/>
      <c r="B11" s="83">
        <v>10</v>
      </c>
      <c r="C11" s="15"/>
      <c r="D11" s="1099">
        <f>B11*C11</f>
        <v>0</v>
      </c>
      <c r="E11" s="729"/>
      <c r="F11" s="625">
        <f t="shared" si="0"/>
        <v>0</v>
      </c>
      <c r="G11" s="623"/>
      <c r="H11" s="624"/>
      <c r="I11" s="811">
        <f>I10-F11</f>
        <v>0</v>
      </c>
      <c r="J11" s="829">
        <f>J10-C11</f>
        <v>0</v>
      </c>
    </row>
    <row r="12" spans="1:10" x14ac:dyDescent="0.25">
      <c r="A12" s="80" t="s">
        <v>32</v>
      </c>
      <c r="B12" s="83">
        <v>10</v>
      </c>
      <c r="C12" s="15"/>
      <c r="D12" s="1099">
        <f t="shared" ref="D12:D65" si="1">B12*C12</f>
        <v>0</v>
      </c>
      <c r="E12" s="726"/>
      <c r="F12" s="625">
        <f t="shared" si="0"/>
        <v>0</v>
      </c>
      <c r="G12" s="623"/>
      <c r="H12" s="624"/>
      <c r="I12" s="811">
        <f t="shared" ref="I12:I36" si="2">I11-F12</f>
        <v>0</v>
      </c>
      <c r="J12" s="829">
        <f t="shared" ref="J12:J36" si="3">J11-C12</f>
        <v>0</v>
      </c>
    </row>
    <row r="13" spans="1:10" x14ac:dyDescent="0.25">
      <c r="A13" s="81"/>
      <c r="B13" s="83">
        <v>10</v>
      </c>
      <c r="C13" s="15"/>
      <c r="D13" s="1099">
        <f t="shared" si="1"/>
        <v>0</v>
      </c>
      <c r="E13" s="732"/>
      <c r="F13" s="625">
        <f t="shared" si="0"/>
        <v>0</v>
      </c>
      <c r="G13" s="623"/>
      <c r="H13" s="624"/>
      <c r="I13" s="811">
        <f t="shared" si="2"/>
        <v>0</v>
      </c>
      <c r="J13" s="829">
        <f t="shared" si="3"/>
        <v>0</v>
      </c>
    </row>
    <row r="14" spans="1:10" x14ac:dyDescent="0.25">
      <c r="A14" s="83"/>
      <c r="B14" s="83">
        <v>10</v>
      </c>
      <c r="C14" s="15"/>
      <c r="D14" s="1099">
        <f t="shared" si="1"/>
        <v>0</v>
      </c>
      <c r="E14" s="732"/>
      <c r="F14" s="625">
        <f t="shared" si="0"/>
        <v>0</v>
      </c>
      <c r="G14" s="623"/>
      <c r="H14" s="624"/>
      <c r="I14" s="811">
        <f t="shared" si="2"/>
        <v>0</v>
      </c>
      <c r="J14" s="829">
        <f t="shared" si="3"/>
        <v>0</v>
      </c>
    </row>
    <row r="15" spans="1:10" x14ac:dyDescent="0.25">
      <c r="A15" s="82" t="s">
        <v>33</v>
      </c>
      <c r="B15" s="83">
        <v>10</v>
      </c>
      <c r="C15" s="15"/>
      <c r="D15" s="1099">
        <f t="shared" si="1"/>
        <v>0</v>
      </c>
      <c r="E15" s="732"/>
      <c r="F15" s="625">
        <f t="shared" si="0"/>
        <v>0</v>
      </c>
      <c r="G15" s="623"/>
      <c r="H15" s="624"/>
      <c r="I15" s="811">
        <f t="shared" si="2"/>
        <v>0</v>
      </c>
      <c r="J15" s="829">
        <f t="shared" si="3"/>
        <v>0</v>
      </c>
    </row>
    <row r="16" spans="1:10" x14ac:dyDescent="0.25">
      <c r="A16" s="81"/>
      <c r="B16" s="83">
        <v>10</v>
      </c>
      <c r="C16" s="15"/>
      <c r="D16" s="1099">
        <f t="shared" si="1"/>
        <v>0</v>
      </c>
      <c r="E16" s="726"/>
      <c r="F16" s="625">
        <f t="shared" si="0"/>
        <v>0</v>
      </c>
      <c r="G16" s="623"/>
      <c r="H16" s="624"/>
      <c r="I16" s="811">
        <f t="shared" si="2"/>
        <v>0</v>
      </c>
      <c r="J16" s="829">
        <f t="shared" si="3"/>
        <v>0</v>
      </c>
    </row>
    <row r="17" spans="1:10" x14ac:dyDescent="0.25">
      <c r="A17" s="83"/>
      <c r="B17" s="83">
        <v>10</v>
      </c>
      <c r="C17" s="15"/>
      <c r="D17" s="1099">
        <f t="shared" si="1"/>
        <v>0</v>
      </c>
      <c r="E17" s="732"/>
      <c r="F17" s="625">
        <f t="shared" si="0"/>
        <v>0</v>
      </c>
      <c r="G17" s="623"/>
      <c r="H17" s="624"/>
      <c r="I17" s="811">
        <f t="shared" si="2"/>
        <v>0</v>
      </c>
      <c r="J17" s="829">
        <f t="shared" si="3"/>
        <v>0</v>
      </c>
    </row>
    <row r="18" spans="1:10" x14ac:dyDescent="0.25">
      <c r="A18" s="2"/>
      <c r="B18" s="83">
        <v>10</v>
      </c>
      <c r="C18" s="15"/>
      <c r="D18" s="1099">
        <f t="shared" si="1"/>
        <v>0</v>
      </c>
      <c r="E18" s="732"/>
      <c r="F18" s="625">
        <f t="shared" si="0"/>
        <v>0</v>
      </c>
      <c r="G18" s="1100"/>
      <c r="H18" s="624"/>
      <c r="I18" s="811">
        <f t="shared" si="2"/>
        <v>0</v>
      </c>
      <c r="J18" s="829">
        <f t="shared" si="3"/>
        <v>0</v>
      </c>
    </row>
    <row r="19" spans="1:10" x14ac:dyDescent="0.25">
      <c r="A19" s="2"/>
      <c r="B19" s="83">
        <v>10</v>
      </c>
      <c r="C19" s="53"/>
      <c r="D19" s="1099">
        <f t="shared" si="1"/>
        <v>0</v>
      </c>
      <c r="E19" s="732"/>
      <c r="F19" s="625">
        <f t="shared" si="0"/>
        <v>0</v>
      </c>
      <c r="G19" s="623"/>
      <c r="H19" s="624"/>
      <c r="I19" s="811">
        <f t="shared" si="2"/>
        <v>0</v>
      </c>
      <c r="J19" s="829">
        <f t="shared" si="3"/>
        <v>0</v>
      </c>
    </row>
    <row r="20" spans="1:10" x14ac:dyDescent="0.25">
      <c r="A20" s="2"/>
      <c r="B20" s="83">
        <v>10</v>
      </c>
      <c r="C20" s="15"/>
      <c r="D20" s="1099">
        <f t="shared" si="1"/>
        <v>0</v>
      </c>
      <c r="E20" s="726"/>
      <c r="F20" s="625">
        <f t="shared" si="0"/>
        <v>0</v>
      </c>
      <c r="G20" s="623"/>
      <c r="H20" s="624"/>
      <c r="I20" s="811">
        <f t="shared" si="2"/>
        <v>0</v>
      </c>
      <c r="J20" s="829">
        <f t="shared" si="3"/>
        <v>0</v>
      </c>
    </row>
    <row r="21" spans="1:10" x14ac:dyDescent="0.25">
      <c r="A21" s="2"/>
      <c r="B21" s="83">
        <v>10</v>
      </c>
      <c r="C21" s="15"/>
      <c r="D21" s="1099">
        <f t="shared" si="1"/>
        <v>0</v>
      </c>
      <c r="E21" s="726"/>
      <c r="F21" s="625">
        <f t="shared" si="0"/>
        <v>0</v>
      </c>
      <c r="G21" s="623"/>
      <c r="H21" s="624"/>
      <c r="I21" s="811">
        <f t="shared" si="2"/>
        <v>0</v>
      </c>
      <c r="J21" s="829">
        <f t="shared" si="3"/>
        <v>0</v>
      </c>
    </row>
    <row r="22" spans="1:10" x14ac:dyDescent="0.25">
      <c r="A22" s="2"/>
      <c r="B22" s="83">
        <v>10</v>
      </c>
      <c r="C22" s="15"/>
      <c r="D22" s="1099">
        <f t="shared" si="1"/>
        <v>0</v>
      </c>
      <c r="E22" s="729"/>
      <c r="F22" s="625">
        <f t="shared" si="0"/>
        <v>0</v>
      </c>
      <c r="G22" s="623"/>
      <c r="H22" s="624"/>
      <c r="I22" s="811">
        <f t="shared" si="2"/>
        <v>0</v>
      </c>
      <c r="J22" s="829">
        <f t="shared" si="3"/>
        <v>0</v>
      </c>
    </row>
    <row r="23" spans="1:10" x14ac:dyDescent="0.25">
      <c r="A23" s="2"/>
      <c r="B23" s="83">
        <v>10</v>
      </c>
      <c r="C23" s="15"/>
      <c r="D23" s="1099">
        <f t="shared" si="1"/>
        <v>0</v>
      </c>
      <c r="E23" s="729"/>
      <c r="F23" s="625">
        <f t="shared" si="0"/>
        <v>0</v>
      </c>
      <c r="G23" s="623"/>
      <c r="H23" s="624"/>
      <c r="I23" s="811">
        <f t="shared" si="2"/>
        <v>0</v>
      </c>
      <c r="J23" s="829">
        <f t="shared" si="3"/>
        <v>0</v>
      </c>
    </row>
    <row r="24" spans="1:10" x14ac:dyDescent="0.25">
      <c r="A24" s="2"/>
      <c r="B24" s="83">
        <v>10</v>
      </c>
      <c r="C24" s="15"/>
      <c r="D24" s="1099">
        <f t="shared" si="1"/>
        <v>0</v>
      </c>
      <c r="E24" s="729"/>
      <c r="F24" s="625">
        <f t="shared" si="0"/>
        <v>0</v>
      </c>
      <c r="G24" s="623"/>
      <c r="H24" s="624"/>
      <c r="I24" s="811">
        <f t="shared" si="2"/>
        <v>0</v>
      </c>
      <c r="J24" s="829">
        <f t="shared" si="3"/>
        <v>0</v>
      </c>
    </row>
    <row r="25" spans="1:10" x14ac:dyDescent="0.25">
      <c r="A25" s="2"/>
      <c r="B25" s="83">
        <v>10</v>
      </c>
      <c r="C25" s="15"/>
      <c r="D25" s="1099">
        <f t="shared" si="1"/>
        <v>0</v>
      </c>
      <c r="E25" s="729"/>
      <c r="F25" s="625">
        <f t="shared" si="0"/>
        <v>0</v>
      </c>
      <c r="G25" s="623"/>
      <c r="H25" s="624"/>
      <c r="I25" s="811">
        <f t="shared" si="2"/>
        <v>0</v>
      </c>
      <c r="J25" s="829">
        <f t="shared" si="3"/>
        <v>0</v>
      </c>
    </row>
    <row r="26" spans="1:10" x14ac:dyDescent="0.25">
      <c r="A26" s="2"/>
      <c r="B26" s="83">
        <v>10</v>
      </c>
      <c r="C26" s="15"/>
      <c r="D26" s="1099">
        <f t="shared" si="1"/>
        <v>0</v>
      </c>
      <c r="E26" s="729"/>
      <c r="F26" s="625">
        <f t="shared" si="0"/>
        <v>0</v>
      </c>
      <c r="G26" s="623"/>
      <c r="H26" s="624"/>
      <c r="I26" s="811">
        <f t="shared" si="2"/>
        <v>0</v>
      </c>
      <c r="J26" s="829">
        <f t="shared" si="3"/>
        <v>0</v>
      </c>
    </row>
    <row r="27" spans="1:10" x14ac:dyDescent="0.25">
      <c r="A27" s="2"/>
      <c r="B27" s="83">
        <v>10</v>
      </c>
      <c r="C27" s="15"/>
      <c r="D27" s="1099">
        <f t="shared" si="1"/>
        <v>0</v>
      </c>
      <c r="E27" s="729"/>
      <c r="F27" s="625">
        <f t="shared" si="0"/>
        <v>0</v>
      </c>
      <c r="G27" s="623"/>
      <c r="H27" s="624"/>
      <c r="I27" s="811">
        <f t="shared" si="2"/>
        <v>0</v>
      </c>
      <c r="J27" s="829">
        <f t="shared" si="3"/>
        <v>0</v>
      </c>
    </row>
    <row r="28" spans="1:10" x14ac:dyDescent="0.25">
      <c r="A28" s="2"/>
      <c r="B28" s="83">
        <v>10</v>
      </c>
      <c r="C28" s="15"/>
      <c r="D28" s="1099">
        <f t="shared" si="1"/>
        <v>0</v>
      </c>
      <c r="E28" s="729"/>
      <c r="F28" s="625">
        <f t="shared" si="0"/>
        <v>0</v>
      </c>
      <c r="G28" s="623"/>
      <c r="H28" s="624"/>
      <c r="I28" s="811">
        <f t="shared" si="2"/>
        <v>0</v>
      </c>
      <c r="J28" s="829">
        <f t="shared" si="3"/>
        <v>0</v>
      </c>
    </row>
    <row r="29" spans="1:10" x14ac:dyDescent="0.25">
      <c r="A29" s="2"/>
      <c r="B29" s="83">
        <v>10</v>
      </c>
      <c r="C29" s="15"/>
      <c r="D29" s="1099">
        <f t="shared" si="1"/>
        <v>0</v>
      </c>
      <c r="E29" s="729"/>
      <c r="F29" s="625">
        <f t="shared" si="0"/>
        <v>0</v>
      </c>
      <c r="G29" s="623"/>
      <c r="H29" s="624"/>
      <c r="I29" s="811">
        <f t="shared" si="2"/>
        <v>0</v>
      </c>
      <c r="J29" s="829">
        <f t="shared" si="3"/>
        <v>0</v>
      </c>
    </row>
    <row r="30" spans="1:10" x14ac:dyDescent="0.25">
      <c r="A30" s="2"/>
      <c r="B30" s="83">
        <v>10</v>
      </c>
      <c r="C30" s="15"/>
      <c r="D30" s="1099">
        <f t="shared" si="1"/>
        <v>0</v>
      </c>
      <c r="E30" s="729"/>
      <c r="F30" s="625">
        <f t="shared" si="0"/>
        <v>0</v>
      </c>
      <c r="G30" s="623"/>
      <c r="H30" s="624"/>
      <c r="I30" s="811">
        <f t="shared" si="2"/>
        <v>0</v>
      </c>
      <c r="J30" s="829">
        <f t="shared" si="3"/>
        <v>0</v>
      </c>
    </row>
    <row r="31" spans="1:10" x14ac:dyDescent="0.25">
      <c r="A31" s="2"/>
      <c r="B31" s="83">
        <v>10</v>
      </c>
      <c r="C31" s="15"/>
      <c r="D31" s="1099">
        <f t="shared" si="1"/>
        <v>0</v>
      </c>
      <c r="E31" s="729"/>
      <c r="F31" s="625">
        <f t="shared" si="0"/>
        <v>0</v>
      </c>
      <c r="G31" s="623"/>
      <c r="H31" s="624"/>
      <c r="I31" s="811">
        <f t="shared" si="2"/>
        <v>0</v>
      </c>
      <c r="J31" s="829">
        <f t="shared" si="3"/>
        <v>0</v>
      </c>
    </row>
    <row r="32" spans="1:10" x14ac:dyDescent="0.25">
      <c r="A32" s="2"/>
      <c r="B32" s="83">
        <v>10</v>
      </c>
      <c r="C32" s="15"/>
      <c r="D32" s="1099">
        <f t="shared" si="1"/>
        <v>0</v>
      </c>
      <c r="E32" s="729"/>
      <c r="F32" s="625">
        <f t="shared" si="0"/>
        <v>0</v>
      </c>
      <c r="G32" s="623"/>
      <c r="H32" s="624"/>
      <c r="I32" s="811">
        <f t="shared" si="2"/>
        <v>0</v>
      </c>
      <c r="J32" s="829">
        <f t="shared" si="3"/>
        <v>0</v>
      </c>
    </row>
    <row r="33" spans="1:10" x14ac:dyDescent="0.25">
      <c r="A33" s="2"/>
      <c r="B33" s="83">
        <v>10</v>
      </c>
      <c r="C33" s="15"/>
      <c r="D33" s="1099">
        <f t="shared" si="1"/>
        <v>0</v>
      </c>
      <c r="E33" s="729"/>
      <c r="F33" s="625">
        <f t="shared" si="0"/>
        <v>0</v>
      </c>
      <c r="G33" s="623"/>
      <c r="H33" s="624"/>
      <c r="I33" s="811">
        <f t="shared" si="2"/>
        <v>0</v>
      </c>
      <c r="J33" s="829">
        <f t="shared" si="3"/>
        <v>0</v>
      </c>
    </row>
    <row r="34" spans="1:10" x14ac:dyDescent="0.25">
      <c r="A34" s="2"/>
      <c r="B34" s="83">
        <v>10</v>
      </c>
      <c r="C34" s="15"/>
      <c r="D34" s="1099">
        <f t="shared" si="1"/>
        <v>0</v>
      </c>
      <c r="E34" s="729"/>
      <c r="F34" s="625">
        <f t="shared" si="0"/>
        <v>0</v>
      </c>
      <c r="G34" s="623"/>
      <c r="H34" s="624"/>
      <c r="I34" s="811">
        <f t="shared" si="2"/>
        <v>0</v>
      </c>
      <c r="J34" s="829">
        <f t="shared" si="3"/>
        <v>0</v>
      </c>
    </row>
    <row r="35" spans="1:10" x14ac:dyDescent="0.25">
      <c r="A35" s="2"/>
      <c r="B35" s="83">
        <v>10</v>
      </c>
      <c r="C35" s="15"/>
      <c r="D35" s="1099">
        <f t="shared" si="1"/>
        <v>0</v>
      </c>
      <c r="E35" s="729"/>
      <c r="F35" s="625">
        <f t="shared" si="0"/>
        <v>0</v>
      </c>
      <c r="G35" s="623"/>
      <c r="H35" s="624"/>
      <c r="I35" s="811">
        <f t="shared" si="2"/>
        <v>0</v>
      </c>
      <c r="J35" s="829">
        <f t="shared" si="3"/>
        <v>0</v>
      </c>
    </row>
    <row r="36" spans="1:10" x14ac:dyDescent="0.25">
      <c r="A36" s="2"/>
      <c r="B36" s="83">
        <v>10</v>
      </c>
      <c r="C36" s="15"/>
      <c r="D36" s="1099">
        <f t="shared" si="1"/>
        <v>0</v>
      </c>
      <c r="E36" s="729"/>
      <c r="F36" s="625">
        <f t="shared" si="0"/>
        <v>0</v>
      </c>
      <c r="G36" s="623"/>
      <c r="H36" s="624"/>
      <c r="I36" s="811">
        <f t="shared" si="2"/>
        <v>0</v>
      </c>
      <c r="J36" s="829">
        <f t="shared" si="3"/>
        <v>0</v>
      </c>
    </row>
    <row r="37" spans="1:10" x14ac:dyDescent="0.25">
      <c r="A37" s="2"/>
      <c r="B37" s="83">
        <v>10</v>
      </c>
      <c r="C37" s="15"/>
      <c r="D37" s="1099">
        <f t="shared" si="1"/>
        <v>0</v>
      </c>
      <c r="E37" s="729"/>
      <c r="F37" s="625">
        <f t="shared" si="0"/>
        <v>0</v>
      </c>
      <c r="G37" s="623"/>
      <c r="H37" s="624"/>
      <c r="I37" s="811">
        <f t="shared" ref="I37:I69" si="4">I36-F37</f>
        <v>0</v>
      </c>
      <c r="J37" s="829">
        <f t="shared" ref="J37:J69" si="5">J36-C37</f>
        <v>0</v>
      </c>
    </row>
    <row r="38" spans="1:10" x14ac:dyDescent="0.25">
      <c r="A38" s="2"/>
      <c r="B38" s="83">
        <v>10</v>
      </c>
      <c r="C38" s="15"/>
      <c r="D38" s="1099">
        <f t="shared" si="1"/>
        <v>0</v>
      </c>
      <c r="E38" s="729"/>
      <c r="F38" s="625">
        <f t="shared" si="0"/>
        <v>0</v>
      </c>
      <c r="G38" s="623"/>
      <c r="H38" s="624"/>
      <c r="I38" s="811">
        <f t="shared" si="4"/>
        <v>0</v>
      </c>
      <c r="J38" s="829">
        <f t="shared" si="5"/>
        <v>0</v>
      </c>
    </row>
    <row r="39" spans="1:10" x14ac:dyDescent="0.25">
      <c r="A39" s="2"/>
      <c r="B39" s="83">
        <v>10</v>
      </c>
      <c r="C39" s="15"/>
      <c r="D39" s="1099">
        <f t="shared" si="1"/>
        <v>0</v>
      </c>
      <c r="E39" s="729"/>
      <c r="F39" s="625">
        <f t="shared" si="0"/>
        <v>0</v>
      </c>
      <c r="G39" s="623"/>
      <c r="H39" s="624"/>
      <c r="I39" s="811">
        <f t="shared" si="4"/>
        <v>0</v>
      </c>
      <c r="J39" s="829">
        <f t="shared" si="5"/>
        <v>0</v>
      </c>
    </row>
    <row r="40" spans="1:10" x14ac:dyDescent="0.25">
      <c r="A40" s="2"/>
      <c r="B40" s="83">
        <v>10</v>
      </c>
      <c r="C40" s="15"/>
      <c r="D40" s="1099">
        <f t="shared" si="1"/>
        <v>0</v>
      </c>
      <c r="E40" s="729"/>
      <c r="F40" s="625">
        <f t="shared" si="0"/>
        <v>0</v>
      </c>
      <c r="G40" s="623"/>
      <c r="H40" s="624"/>
      <c r="I40" s="811">
        <f t="shared" si="4"/>
        <v>0</v>
      </c>
      <c r="J40" s="829">
        <f t="shared" si="5"/>
        <v>0</v>
      </c>
    </row>
    <row r="41" spans="1:10" x14ac:dyDescent="0.25">
      <c r="A41" s="2"/>
      <c r="B41" s="83">
        <v>10</v>
      </c>
      <c r="C41" s="15"/>
      <c r="D41" s="1099">
        <f t="shared" si="1"/>
        <v>0</v>
      </c>
      <c r="E41" s="729"/>
      <c r="F41" s="625">
        <f t="shared" si="0"/>
        <v>0</v>
      </c>
      <c r="G41" s="623"/>
      <c r="H41" s="624"/>
      <c r="I41" s="811">
        <f t="shared" si="4"/>
        <v>0</v>
      </c>
      <c r="J41" s="829">
        <f t="shared" si="5"/>
        <v>0</v>
      </c>
    </row>
    <row r="42" spans="1:10" x14ac:dyDescent="0.25">
      <c r="A42" s="2"/>
      <c r="B42" s="83">
        <v>10</v>
      </c>
      <c r="C42" s="15"/>
      <c r="D42" s="1099">
        <f t="shared" si="1"/>
        <v>0</v>
      </c>
      <c r="E42" s="729"/>
      <c r="F42" s="625">
        <f t="shared" si="0"/>
        <v>0</v>
      </c>
      <c r="G42" s="623"/>
      <c r="H42" s="624"/>
      <c r="I42" s="811">
        <f t="shared" si="4"/>
        <v>0</v>
      </c>
      <c r="J42" s="829">
        <f t="shared" si="5"/>
        <v>0</v>
      </c>
    </row>
    <row r="43" spans="1:10" x14ac:dyDescent="0.25">
      <c r="A43" s="2"/>
      <c r="B43" s="83">
        <v>10</v>
      </c>
      <c r="C43" s="15"/>
      <c r="D43" s="1099">
        <f t="shared" si="1"/>
        <v>0</v>
      </c>
      <c r="E43" s="729"/>
      <c r="F43" s="625">
        <f t="shared" si="0"/>
        <v>0</v>
      </c>
      <c r="G43" s="623"/>
      <c r="H43" s="624"/>
      <c r="I43" s="811">
        <f t="shared" si="4"/>
        <v>0</v>
      </c>
      <c r="J43" s="829">
        <f t="shared" si="5"/>
        <v>0</v>
      </c>
    </row>
    <row r="44" spans="1:10" x14ac:dyDescent="0.25">
      <c r="A44" s="2"/>
      <c r="B44" s="83">
        <v>10</v>
      </c>
      <c r="C44" s="15"/>
      <c r="D44" s="1099">
        <f t="shared" si="1"/>
        <v>0</v>
      </c>
      <c r="E44" s="729"/>
      <c r="F44" s="625">
        <f t="shared" si="0"/>
        <v>0</v>
      </c>
      <c r="G44" s="623"/>
      <c r="H44" s="624"/>
      <c r="I44" s="811">
        <f t="shared" si="4"/>
        <v>0</v>
      </c>
      <c r="J44" s="829">
        <f t="shared" si="5"/>
        <v>0</v>
      </c>
    </row>
    <row r="45" spans="1:10" x14ac:dyDescent="0.25">
      <c r="A45" s="2"/>
      <c r="B45" s="83">
        <v>10</v>
      </c>
      <c r="C45" s="15"/>
      <c r="D45" s="1099">
        <f t="shared" si="1"/>
        <v>0</v>
      </c>
      <c r="E45" s="729"/>
      <c r="F45" s="625">
        <f t="shared" si="0"/>
        <v>0</v>
      </c>
      <c r="G45" s="623"/>
      <c r="H45" s="624"/>
      <c r="I45" s="811">
        <f t="shared" si="4"/>
        <v>0</v>
      </c>
      <c r="J45" s="829">
        <f t="shared" si="5"/>
        <v>0</v>
      </c>
    </row>
    <row r="46" spans="1:10" x14ac:dyDescent="0.25">
      <c r="A46" s="2"/>
      <c r="B46" s="83">
        <v>10</v>
      </c>
      <c r="C46" s="15"/>
      <c r="D46" s="1099">
        <f t="shared" si="1"/>
        <v>0</v>
      </c>
      <c r="E46" s="729"/>
      <c r="F46" s="625">
        <f t="shared" si="0"/>
        <v>0</v>
      </c>
      <c r="G46" s="623"/>
      <c r="H46" s="624"/>
      <c r="I46" s="811">
        <f t="shared" si="4"/>
        <v>0</v>
      </c>
      <c r="J46" s="829">
        <f t="shared" si="5"/>
        <v>0</v>
      </c>
    </row>
    <row r="47" spans="1:10" x14ac:dyDescent="0.25">
      <c r="A47" s="2"/>
      <c r="B47" s="83">
        <v>10</v>
      </c>
      <c r="C47" s="15"/>
      <c r="D47" s="1099">
        <f t="shared" si="1"/>
        <v>0</v>
      </c>
      <c r="E47" s="729"/>
      <c r="F47" s="625">
        <f t="shared" si="0"/>
        <v>0</v>
      </c>
      <c r="G47" s="623"/>
      <c r="H47" s="624"/>
      <c r="I47" s="811">
        <f t="shared" si="4"/>
        <v>0</v>
      </c>
      <c r="J47" s="829">
        <f t="shared" si="5"/>
        <v>0</v>
      </c>
    </row>
    <row r="48" spans="1:10" x14ac:dyDescent="0.25">
      <c r="A48" s="2"/>
      <c r="B48" s="83">
        <v>10</v>
      </c>
      <c r="C48" s="15"/>
      <c r="D48" s="1099">
        <f t="shared" si="1"/>
        <v>0</v>
      </c>
      <c r="E48" s="729"/>
      <c r="F48" s="625">
        <f t="shared" si="0"/>
        <v>0</v>
      </c>
      <c r="G48" s="623"/>
      <c r="H48" s="624"/>
      <c r="I48" s="811">
        <f t="shared" si="4"/>
        <v>0</v>
      </c>
      <c r="J48" s="829">
        <f t="shared" si="5"/>
        <v>0</v>
      </c>
    </row>
    <row r="49" spans="1:10" x14ac:dyDescent="0.25">
      <c r="A49" s="2"/>
      <c r="B49" s="83">
        <v>10</v>
      </c>
      <c r="C49" s="15"/>
      <c r="D49" s="1099">
        <f t="shared" si="1"/>
        <v>0</v>
      </c>
      <c r="E49" s="729"/>
      <c r="F49" s="625">
        <f t="shared" si="0"/>
        <v>0</v>
      </c>
      <c r="G49" s="623"/>
      <c r="H49" s="624"/>
      <c r="I49" s="811">
        <f t="shared" si="4"/>
        <v>0</v>
      </c>
      <c r="J49" s="829">
        <f t="shared" si="5"/>
        <v>0</v>
      </c>
    </row>
    <row r="50" spans="1:10" x14ac:dyDescent="0.25">
      <c r="A50" s="2"/>
      <c r="B50" s="83">
        <v>10</v>
      </c>
      <c r="C50" s="15"/>
      <c r="D50" s="1099">
        <f t="shared" si="1"/>
        <v>0</v>
      </c>
      <c r="E50" s="729"/>
      <c r="F50" s="625">
        <f t="shared" si="0"/>
        <v>0</v>
      </c>
      <c r="G50" s="623"/>
      <c r="H50" s="624"/>
      <c r="I50" s="811">
        <f t="shared" si="4"/>
        <v>0</v>
      </c>
      <c r="J50" s="829">
        <f t="shared" si="5"/>
        <v>0</v>
      </c>
    </row>
    <row r="51" spans="1:10" x14ac:dyDescent="0.25">
      <c r="A51" s="2"/>
      <c r="B51" s="83">
        <v>10</v>
      </c>
      <c r="C51" s="15"/>
      <c r="D51" s="1099">
        <f t="shared" si="1"/>
        <v>0</v>
      </c>
      <c r="E51" s="729"/>
      <c r="F51" s="625">
        <f t="shared" si="0"/>
        <v>0</v>
      </c>
      <c r="G51" s="623"/>
      <c r="H51" s="624"/>
      <c r="I51" s="811">
        <f t="shared" si="4"/>
        <v>0</v>
      </c>
      <c r="J51" s="829">
        <f t="shared" si="5"/>
        <v>0</v>
      </c>
    </row>
    <row r="52" spans="1:10" x14ac:dyDescent="0.25">
      <c r="A52" s="2"/>
      <c r="B52" s="83">
        <v>10</v>
      </c>
      <c r="C52" s="15"/>
      <c r="D52" s="1099">
        <f t="shared" si="1"/>
        <v>0</v>
      </c>
      <c r="E52" s="729"/>
      <c r="F52" s="625">
        <f t="shared" si="0"/>
        <v>0</v>
      </c>
      <c r="G52" s="623"/>
      <c r="H52" s="624"/>
      <c r="I52" s="811">
        <f t="shared" si="4"/>
        <v>0</v>
      </c>
      <c r="J52" s="829">
        <f t="shared" si="5"/>
        <v>0</v>
      </c>
    </row>
    <row r="53" spans="1:10" x14ac:dyDescent="0.25">
      <c r="A53" s="2"/>
      <c r="B53" s="83">
        <v>10</v>
      </c>
      <c r="C53" s="15"/>
      <c r="D53" s="1099">
        <f t="shared" si="1"/>
        <v>0</v>
      </c>
      <c r="E53" s="729"/>
      <c r="F53" s="625">
        <f t="shared" si="0"/>
        <v>0</v>
      </c>
      <c r="G53" s="623"/>
      <c r="H53" s="624"/>
      <c r="I53" s="811">
        <f t="shared" si="4"/>
        <v>0</v>
      </c>
      <c r="J53" s="829">
        <f t="shared" si="5"/>
        <v>0</v>
      </c>
    </row>
    <row r="54" spans="1:10" x14ac:dyDescent="0.25">
      <c r="A54" s="2"/>
      <c r="B54" s="83">
        <v>10</v>
      </c>
      <c r="C54" s="15"/>
      <c r="D54" s="1099">
        <f t="shared" si="1"/>
        <v>0</v>
      </c>
      <c r="E54" s="729"/>
      <c r="F54" s="625">
        <f t="shared" si="0"/>
        <v>0</v>
      </c>
      <c r="G54" s="623"/>
      <c r="H54" s="624"/>
      <c r="I54" s="811">
        <f t="shared" si="4"/>
        <v>0</v>
      </c>
      <c r="J54" s="829">
        <f t="shared" si="5"/>
        <v>0</v>
      </c>
    </row>
    <row r="55" spans="1:10" x14ac:dyDescent="0.25">
      <c r="A55" s="2"/>
      <c r="B55" s="83">
        <v>10</v>
      </c>
      <c r="C55" s="15"/>
      <c r="D55" s="1099">
        <f t="shared" si="1"/>
        <v>0</v>
      </c>
      <c r="E55" s="729"/>
      <c r="F55" s="625">
        <f t="shared" si="0"/>
        <v>0</v>
      </c>
      <c r="G55" s="623"/>
      <c r="H55" s="624"/>
      <c r="I55" s="811">
        <f t="shared" si="4"/>
        <v>0</v>
      </c>
      <c r="J55" s="829">
        <f t="shared" si="5"/>
        <v>0</v>
      </c>
    </row>
    <row r="56" spans="1:10" x14ac:dyDescent="0.25">
      <c r="A56" s="2"/>
      <c r="B56" s="83">
        <v>10</v>
      </c>
      <c r="C56" s="15"/>
      <c r="D56" s="1099">
        <f t="shared" si="1"/>
        <v>0</v>
      </c>
      <c r="E56" s="729"/>
      <c r="F56" s="625">
        <f t="shared" si="0"/>
        <v>0</v>
      </c>
      <c r="G56" s="623"/>
      <c r="H56" s="624"/>
      <c r="I56" s="811">
        <f t="shared" si="4"/>
        <v>0</v>
      </c>
      <c r="J56" s="829">
        <f t="shared" si="5"/>
        <v>0</v>
      </c>
    </row>
    <row r="57" spans="1:10" x14ac:dyDescent="0.25">
      <c r="A57" s="2"/>
      <c r="B57" s="83">
        <v>10</v>
      </c>
      <c r="C57" s="15"/>
      <c r="D57" s="1099">
        <f t="shared" si="1"/>
        <v>0</v>
      </c>
      <c r="E57" s="729"/>
      <c r="F57" s="625">
        <f t="shared" si="0"/>
        <v>0</v>
      </c>
      <c r="G57" s="623"/>
      <c r="H57" s="624"/>
      <c r="I57" s="811">
        <f t="shared" si="4"/>
        <v>0</v>
      </c>
      <c r="J57" s="829">
        <f t="shared" si="5"/>
        <v>0</v>
      </c>
    </row>
    <row r="58" spans="1:10" x14ac:dyDescent="0.25">
      <c r="A58" s="2"/>
      <c r="B58" s="83">
        <v>10</v>
      </c>
      <c r="C58" s="15"/>
      <c r="D58" s="1099">
        <f t="shared" si="1"/>
        <v>0</v>
      </c>
      <c r="E58" s="729"/>
      <c r="F58" s="625">
        <f t="shared" si="0"/>
        <v>0</v>
      </c>
      <c r="G58" s="623"/>
      <c r="H58" s="624"/>
      <c r="I58" s="811">
        <f t="shared" si="4"/>
        <v>0</v>
      </c>
      <c r="J58" s="829">
        <f t="shared" si="5"/>
        <v>0</v>
      </c>
    </row>
    <row r="59" spans="1:10" x14ac:dyDescent="0.25">
      <c r="A59" s="2"/>
      <c r="B59" s="83">
        <v>10</v>
      </c>
      <c r="C59" s="15"/>
      <c r="D59" s="1099">
        <f t="shared" si="1"/>
        <v>0</v>
      </c>
      <c r="E59" s="729"/>
      <c r="F59" s="625">
        <f t="shared" si="0"/>
        <v>0</v>
      </c>
      <c r="G59" s="623"/>
      <c r="H59" s="624"/>
      <c r="I59" s="811">
        <f t="shared" si="4"/>
        <v>0</v>
      </c>
      <c r="J59" s="829">
        <f t="shared" si="5"/>
        <v>0</v>
      </c>
    </row>
    <row r="60" spans="1:10" x14ac:dyDescent="0.25">
      <c r="A60" s="2"/>
      <c r="B60" s="83">
        <v>10</v>
      </c>
      <c r="C60" s="15"/>
      <c r="D60" s="1099">
        <f t="shared" si="1"/>
        <v>0</v>
      </c>
      <c r="E60" s="729"/>
      <c r="F60" s="625">
        <f t="shared" si="0"/>
        <v>0</v>
      </c>
      <c r="G60" s="623"/>
      <c r="H60" s="624"/>
      <c r="I60" s="811">
        <f t="shared" si="4"/>
        <v>0</v>
      </c>
      <c r="J60" s="829">
        <f t="shared" si="5"/>
        <v>0</v>
      </c>
    </row>
    <row r="61" spans="1:10" x14ac:dyDescent="0.25">
      <c r="A61" s="2"/>
      <c r="B61" s="83">
        <v>10</v>
      </c>
      <c r="C61" s="15"/>
      <c r="D61" s="1099">
        <f t="shared" si="1"/>
        <v>0</v>
      </c>
      <c r="E61" s="729"/>
      <c r="F61" s="625">
        <f t="shared" si="0"/>
        <v>0</v>
      </c>
      <c r="G61" s="623"/>
      <c r="H61" s="624"/>
      <c r="I61" s="811">
        <f t="shared" si="4"/>
        <v>0</v>
      </c>
      <c r="J61" s="829">
        <f t="shared" si="5"/>
        <v>0</v>
      </c>
    </row>
    <row r="62" spans="1:10" x14ac:dyDescent="0.25">
      <c r="A62" s="2"/>
      <c r="B62" s="83">
        <v>10</v>
      </c>
      <c r="C62" s="15"/>
      <c r="D62" s="1099">
        <f t="shared" si="1"/>
        <v>0</v>
      </c>
      <c r="E62" s="729"/>
      <c r="F62" s="625">
        <f t="shared" si="0"/>
        <v>0</v>
      </c>
      <c r="G62" s="623"/>
      <c r="H62" s="624"/>
      <c r="I62" s="811">
        <f t="shared" si="4"/>
        <v>0</v>
      </c>
      <c r="J62" s="829">
        <f t="shared" si="5"/>
        <v>0</v>
      </c>
    </row>
    <row r="63" spans="1:10" x14ac:dyDescent="0.25">
      <c r="A63" s="2"/>
      <c r="B63" s="83">
        <v>10</v>
      </c>
      <c r="C63" s="15"/>
      <c r="D63" s="148">
        <f t="shared" si="1"/>
        <v>0</v>
      </c>
      <c r="E63" s="238"/>
      <c r="F63" s="69">
        <f t="shared" si="0"/>
        <v>0</v>
      </c>
      <c r="G63" s="623"/>
      <c r="H63" s="624"/>
      <c r="I63" s="811">
        <f t="shared" si="4"/>
        <v>0</v>
      </c>
      <c r="J63" s="829">
        <f t="shared" si="5"/>
        <v>0</v>
      </c>
    </row>
    <row r="64" spans="1:10" x14ac:dyDescent="0.25">
      <c r="A64" s="2"/>
      <c r="B64" s="83">
        <v>10</v>
      </c>
      <c r="C64" s="15"/>
      <c r="D64" s="148">
        <f t="shared" si="1"/>
        <v>0</v>
      </c>
      <c r="E64" s="238"/>
      <c r="F64" s="69">
        <f t="shared" si="0"/>
        <v>0</v>
      </c>
      <c r="G64" s="623"/>
      <c r="H64" s="624"/>
      <c r="I64" s="811">
        <f t="shared" si="4"/>
        <v>0</v>
      </c>
      <c r="J64" s="829">
        <f t="shared" si="5"/>
        <v>0</v>
      </c>
    </row>
    <row r="65" spans="1:10" x14ac:dyDescent="0.25">
      <c r="A65" s="2"/>
      <c r="B65" s="83">
        <v>10</v>
      </c>
      <c r="C65" s="15"/>
      <c r="D65" s="148">
        <f t="shared" si="1"/>
        <v>0</v>
      </c>
      <c r="E65" s="238"/>
      <c r="F65" s="69">
        <f t="shared" si="0"/>
        <v>0</v>
      </c>
      <c r="G65" s="623"/>
      <c r="H65" s="624"/>
      <c r="I65" s="811">
        <f t="shared" si="4"/>
        <v>0</v>
      </c>
      <c r="J65" s="829">
        <f t="shared" si="5"/>
        <v>0</v>
      </c>
    </row>
    <row r="66" spans="1:10" x14ac:dyDescent="0.25">
      <c r="A66" s="2"/>
      <c r="B66" s="83">
        <v>10</v>
      </c>
      <c r="C66" s="15"/>
      <c r="D66" s="148"/>
      <c r="E66" s="238"/>
      <c r="F66" s="69">
        <f t="shared" si="0"/>
        <v>0</v>
      </c>
      <c r="G66" s="623"/>
      <c r="H66" s="624"/>
      <c r="I66" s="811">
        <f t="shared" si="4"/>
        <v>0</v>
      </c>
      <c r="J66" s="829">
        <f t="shared" si="5"/>
        <v>0</v>
      </c>
    </row>
    <row r="67" spans="1:10" x14ac:dyDescent="0.25">
      <c r="A67" s="2"/>
      <c r="B67" s="83">
        <v>10</v>
      </c>
      <c r="C67" s="15"/>
      <c r="D67" s="148"/>
      <c r="E67" s="238"/>
      <c r="F67" s="69">
        <f t="shared" si="0"/>
        <v>0</v>
      </c>
      <c r="G67" s="623"/>
      <c r="H67" s="624"/>
      <c r="I67" s="811">
        <f t="shared" si="4"/>
        <v>0</v>
      </c>
      <c r="J67" s="829">
        <f t="shared" si="5"/>
        <v>0</v>
      </c>
    </row>
    <row r="68" spans="1:10" x14ac:dyDescent="0.25">
      <c r="A68" s="2"/>
      <c r="B68" s="83">
        <v>10</v>
      </c>
      <c r="C68" s="15"/>
      <c r="D68" s="148"/>
      <c r="E68" s="238"/>
      <c r="F68" s="69">
        <f t="shared" si="0"/>
        <v>0</v>
      </c>
      <c r="G68" s="623"/>
      <c r="H68" s="624"/>
      <c r="I68" s="811">
        <f t="shared" si="4"/>
        <v>0</v>
      </c>
      <c r="J68" s="829">
        <f t="shared" si="5"/>
        <v>0</v>
      </c>
    </row>
    <row r="69" spans="1:10" ht="14.25" customHeight="1" x14ac:dyDescent="0.25">
      <c r="A69" s="2"/>
      <c r="B69" s="83">
        <v>10</v>
      </c>
      <c r="C69" s="15"/>
      <c r="D69" s="148"/>
      <c r="E69" s="238"/>
      <c r="F69" s="69">
        <f t="shared" si="0"/>
        <v>0</v>
      </c>
      <c r="G69" s="623"/>
      <c r="H69" s="624"/>
      <c r="I69" s="811">
        <f t="shared" si="4"/>
        <v>0</v>
      </c>
      <c r="J69" s="829">
        <f t="shared" si="5"/>
        <v>0</v>
      </c>
    </row>
    <row r="70" spans="1:10" ht="15.75" thickBot="1" x14ac:dyDescent="0.3">
      <c r="A70" s="4"/>
      <c r="B70" s="83">
        <v>10</v>
      </c>
      <c r="C70" s="37"/>
      <c r="D70" s="180">
        <v>0</v>
      </c>
      <c r="E70" s="154"/>
      <c r="F70" s="69">
        <f t="shared" si="0"/>
        <v>0</v>
      </c>
      <c r="G70" s="833"/>
      <c r="H70" s="624"/>
      <c r="I70" s="654"/>
      <c r="J70" s="654"/>
    </row>
    <row r="71" spans="1:10" ht="16.5" thickTop="1" thickBot="1" x14ac:dyDescent="0.3">
      <c r="B71" s="83"/>
      <c r="C71" s="90">
        <f>SUM(C10:C70)</f>
        <v>0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0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198" t="s">
        <v>11</v>
      </c>
      <c r="D74" s="1199"/>
      <c r="E74" s="142">
        <f>E5+E4+E6+-F71</f>
        <v>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49"/>
      <c r="B1" s="1149"/>
      <c r="C1" s="1149"/>
      <c r="D1" s="1149"/>
      <c r="E1" s="1149"/>
      <c r="F1" s="1149"/>
      <c r="G1" s="1149"/>
      <c r="H1" s="261">
        <v>2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75"/>
      <c r="C4" s="377"/>
      <c r="D4" s="131"/>
      <c r="E4" s="86"/>
      <c r="F4" s="73"/>
      <c r="G4" s="826"/>
      <c r="H4" s="145"/>
      <c r="I4" s="385"/>
    </row>
    <row r="5" spans="1:10" ht="15" customHeight="1" x14ac:dyDescent="0.25">
      <c r="A5" s="1169" t="s">
        <v>117</v>
      </c>
      <c r="B5" s="1173" t="s">
        <v>74</v>
      </c>
      <c r="C5" s="236"/>
      <c r="D5" s="131"/>
      <c r="E5" s="75"/>
      <c r="F5" s="73"/>
      <c r="G5" s="48">
        <f>F73</f>
        <v>0</v>
      </c>
      <c r="H5" s="135">
        <f>E5-G5</f>
        <v>0</v>
      </c>
      <c r="I5" s="382"/>
    </row>
    <row r="6" spans="1:10" ht="15.75" thickBot="1" x14ac:dyDescent="0.3">
      <c r="A6" s="1169"/>
      <c r="B6" s="1239"/>
      <c r="C6" s="379"/>
      <c r="D6" s="131"/>
      <c r="E6" s="75"/>
      <c r="F6" s="73"/>
      <c r="G6" s="73"/>
      <c r="H6" s="75"/>
      <c r="I6" s="236"/>
    </row>
    <row r="7" spans="1:10" ht="14.25" customHeight="1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customHeight="1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 t="s">
        <v>15</v>
      </c>
      <c r="H8" s="272"/>
      <c r="I8" s="383"/>
    </row>
    <row r="9" spans="1:10" ht="15.75" thickTop="1" x14ac:dyDescent="0.25">
      <c r="A9" s="61"/>
      <c r="B9" s="757">
        <f>F4+F5+F6-C9+F7</f>
        <v>0</v>
      </c>
      <c r="C9" s="15"/>
      <c r="D9" s="69"/>
      <c r="E9" s="245"/>
      <c r="F9" s="92">
        <f t="shared" ref="F9:F37" si="0">D9</f>
        <v>0</v>
      </c>
      <c r="G9" s="70"/>
      <c r="H9" s="71"/>
      <c r="I9" s="379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/>
      <c r="E10" s="731"/>
      <c r="F10" s="622">
        <f t="shared" si="0"/>
        <v>0</v>
      </c>
      <c r="G10" s="623"/>
      <c r="H10" s="624"/>
      <c r="I10" s="236">
        <f>I9-F10</f>
        <v>0</v>
      </c>
      <c r="J10" s="60">
        <f t="shared" ref="J10:J37" si="1">H10*F10</f>
        <v>0</v>
      </c>
    </row>
    <row r="11" spans="1:10" x14ac:dyDescent="0.25">
      <c r="A11" s="75"/>
      <c r="B11" s="177">
        <f t="shared" ref="B11:B36" si="2">B10-C11</f>
        <v>0</v>
      </c>
      <c r="C11" s="15"/>
      <c r="D11" s="69"/>
      <c r="E11" s="732"/>
      <c r="F11" s="622">
        <f t="shared" si="0"/>
        <v>0</v>
      </c>
      <c r="G11" s="623"/>
      <c r="H11" s="624"/>
      <c r="I11" s="236">
        <f t="shared" ref="I11:I37" si="3">I10-F11</f>
        <v>0</v>
      </c>
      <c r="J11" s="655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/>
      <c r="E12" s="732"/>
      <c r="F12" s="622">
        <f t="shared" si="0"/>
        <v>0</v>
      </c>
      <c r="G12" s="623"/>
      <c r="H12" s="624"/>
      <c r="I12" s="236">
        <f t="shared" si="3"/>
        <v>0</v>
      </c>
      <c r="J12" s="655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/>
      <c r="E13" s="732"/>
      <c r="F13" s="622">
        <f t="shared" si="0"/>
        <v>0</v>
      </c>
      <c r="G13" s="623"/>
      <c r="H13" s="624"/>
      <c r="I13" s="236">
        <f t="shared" si="3"/>
        <v>0</v>
      </c>
      <c r="J13" s="655">
        <f t="shared" si="1"/>
        <v>0</v>
      </c>
    </row>
    <row r="14" spans="1:10" x14ac:dyDescent="0.25">
      <c r="A14" s="75"/>
      <c r="B14" s="177">
        <f t="shared" si="2"/>
        <v>0</v>
      </c>
      <c r="C14" s="15"/>
      <c r="D14" s="69"/>
      <c r="E14" s="732"/>
      <c r="F14" s="622">
        <f t="shared" si="0"/>
        <v>0</v>
      </c>
      <c r="G14" s="623"/>
      <c r="H14" s="624"/>
      <c r="I14" s="236">
        <f t="shared" si="3"/>
        <v>0</v>
      </c>
      <c r="J14" s="655">
        <f t="shared" si="1"/>
        <v>0</v>
      </c>
    </row>
    <row r="15" spans="1:10" x14ac:dyDescent="0.25">
      <c r="A15" s="75"/>
      <c r="B15" s="177">
        <f t="shared" si="2"/>
        <v>0</v>
      </c>
      <c r="C15" s="15"/>
      <c r="D15" s="92"/>
      <c r="E15" s="726"/>
      <c r="F15" s="622">
        <f t="shared" si="0"/>
        <v>0</v>
      </c>
      <c r="G15" s="623"/>
      <c r="H15" s="624"/>
      <c r="I15" s="236">
        <f t="shared" si="3"/>
        <v>0</v>
      </c>
      <c r="J15" s="655">
        <f t="shared" si="1"/>
        <v>0</v>
      </c>
    </row>
    <row r="16" spans="1:10" x14ac:dyDescent="0.25">
      <c r="A16" s="75"/>
      <c r="B16" s="177">
        <f t="shared" si="2"/>
        <v>0</v>
      </c>
      <c r="C16" s="15"/>
      <c r="D16" s="69"/>
      <c r="E16" s="732"/>
      <c r="F16" s="622">
        <f t="shared" si="0"/>
        <v>0</v>
      </c>
      <c r="G16" s="623"/>
      <c r="H16" s="624"/>
      <c r="I16" s="236">
        <f t="shared" si="3"/>
        <v>0</v>
      </c>
      <c r="J16" s="655">
        <f t="shared" si="1"/>
        <v>0</v>
      </c>
    </row>
    <row r="17" spans="1:10" x14ac:dyDescent="0.25">
      <c r="A17" s="75"/>
      <c r="B17" s="177">
        <f t="shared" si="2"/>
        <v>0</v>
      </c>
      <c r="C17" s="15"/>
      <c r="D17" s="69"/>
      <c r="E17" s="732"/>
      <c r="F17" s="622">
        <f t="shared" si="0"/>
        <v>0</v>
      </c>
      <c r="G17" s="623"/>
      <c r="H17" s="624"/>
      <c r="I17" s="236">
        <f t="shared" si="3"/>
        <v>0</v>
      </c>
      <c r="J17" s="655">
        <f t="shared" si="1"/>
        <v>0</v>
      </c>
    </row>
    <row r="18" spans="1:10" x14ac:dyDescent="0.25">
      <c r="A18" s="75"/>
      <c r="B18" s="177">
        <f t="shared" si="2"/>
        <v>0</v>
      </c>
      <c r="C18" s="15"/>
      <c r="D18" s="69"/>
      <c r="E18" s="732"/>
      <c r="F18" s="622">
        <f t="shared" si="0"/>
        <v>0</v>
      </c>
      <c r="G18" s="623"/>
      <c r="H18" s="624"/>
      <c r="I18" s="236">
        <f t="shared" si="3"/>
        <v>0</v>
      </c>
      <c r="J18" s="655">
        <f t="shared" si="1"/>
        <v>0</v>
      </c>
    </row>
    <row r="19" spans="1:10" x14ac:dyDescent="0.25">
      <c r="A19" s="75"/>
      <c r="B19" s="177">
        <f t="shared" si="2"/>
        <v>0</v>
      </c>
      <c r="C19" s="15"/>
      <c r="D19" s="69"/>
      <c r="E19" s="245"/>
      <c r="F19" s="92">
        <f t="shared" si="0"/>
        <v>0</v>
      </c>
      <c r="G19" s="70"/>
      <c r="H19" s="71"/>
      <c r="I19" s="236">
        <f t="shared" si="3"/>
        <v>0</v>
      </c>
      <c r="J19" s="60">
        <f t="shared" si="1"/>
        <v>0</v>
      </c>
    </row>
    <row r="20" spans="1:10" x14ac:dyDescent="0.25">
      <c r="A20" s="75"/>
      <c r="B20" s="177">
        <f t="shared" si="2"/>
        <v>0</v>
      </c>
      <c r="C20" s="15"/>
      <c r="D20" s="69"/>
      <c r="E20" s="245"/>
      <c r="F20" s="92">
        <f t="shared" si="0"/>
        <v>0</v>
      </c>
      <c r="G20" s="70"/>
      <c r="H20" s="71"/>
      <c r="I20" s="236">
        <f t="shared" si="3"/>
        <v>0</v>
      </c>
      <c r="J20" s="60">
        <f t="shared" si="1"/>
        <v>0</v>
      </c>
    </row>
    <row r="21" spans="1:10" x14ac:dyDescent="0.25">
      <c r="A21" s="75"/>
      <c r="B21" s="177">
        <f t="shared" si="2"/>
        <v>0</v>
      </c>
      <c r="C21" s="15"/>
      <c r="D21" s="69"/>
      <c r="E21" s="245"/>
      <c r="F21" s="92">
        <f t="shared" si="0"/>
        <v>0</v>
      </c>
      <c r="G21" s="70"/>
      <c r="H21" s="71"/>
      <c r="I21" s="236">
        <f t="shared" si="3"/>
        <v>0</v>
      </c>
      <c r="J21" s="60">
        <f t="shared" si="1"/>
        <v>0</v>
      </c>
    </row>
    <row r="22" spans="1:10" x14ac:dyDescent="0.25">
      <c r="A22" s="75"/>
      <c r="B22" s="177">
        <f t="shared" si="2"/>
        <v>0</v>
      </c>
      <c r="C22" s="15"/>
      <c r="D22" s="69"/>
      <c r="E22" s="245"/>
      <c r="F22" s="92">
        <f t="shared" si="0"/>
        <v>0</v>
      </c>
      <c r="G22" s="70"/>
      <c r="H22" s="71"/>
      <c r="I22" s="236">
        <f t="shared" si="3"/>
        <v>0</v>
      </c>
      <c r="J22" s="60">
        <f t="shared" si="1"/>
        <v>0</v>
      </c>
    </row>
    <row r="23" spans="1:10" x14ac:dyDescent="0.25">
      <c r="A23" s="19"/>
      <c r="B23" s="177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6">
        <f t="shared" si="3"/>
        <v>0</v>
      </c>
      <c r="J23" s="60">
        <f t="shared" si="1"/>
        <v>0</v>
      </c>
    </row>
    <row r="24" spans="1:10" x14ac:dyDescent="0.25">
      <c r="A24" s="19"/>
      <c r="B24" s="177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6">
        <f t="shared" si="3"/>
        <v>0</v>
      </c>
      <c r="J24" s="60">
        <f t="shared" si="1"/>
        <v>0</v>
      </c>
    </row>
    <row r="25" spans="1:10" x14ac:dyDescent="0.25">
      <c r="A25" s="19"/>
      <c r="B25" s="177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79">
        <f t="shared" si="3"/>
        <v>0</v>
      </c>
      <c r="J25" s="60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79">
        <f t="shared" si="3"/>
        <v>0</v>
      </c>
      <c r="J26" s="60">
        <f t="shared" si="1"/>
        <v>0</v>
      </c>
    </row>
    <row r="27" spans="1:10" x14ac:dyDescent="0.25">
      <c r="A27" s="19"/>
      <c r="B27" s="177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79">
        <f t="shared" si="3"/>
        <v>0</v>
      </c>
      <c r="J27" s="60">
        <f t="shared" si="1"/>
        <v>0</v>
      </c>
    </row>
    <row r="28" spans="1:10" x14ac:dyDescent="0.25">
      <c r="A28" s="19"/>
      <c r="B28" s="177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79">
        <f t="shared" si="3"/>
        <v>0</v>
      </c>
      <c r="J28" s="60">
        <f t="shared" si="1"/>
        <v>0</v>
      </c>
    </row>
    <row r="29" spans="1:10" x14ac:dyDescent="0.25">
      <c r="A29" s="19"/>
      <c r="B29" s="177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79">
        <f t="shared" si="3"/>
        <v>0</v>
      </c>
      <c r="J29" s="60">
        <f t="shared" si="1"/>
        <v>0</v>
      </c>
    </row>
    <row r="30" spans="1:10" x14ac:dyDescent="0.25">
      <c r="A30" s="19"/>
      <c r="B30" s="177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79">
        <f t="shared" si="3"/>
        <v>0</v>
      </c>
      <c r="J30" s="60">
        <f t="shared" si="1"/>
        <v>0</v>
      </c>
    </row>
    <row r="31" spans="1:10" x14ac:dyDescent="0.25">
      <c r="A31" s="19"/>
      <c r="B31" s="177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79">
        <f t="shared" si="3"/>
        <v>0</v>
      </c>
      <c r="J31" s="60">
        <f t="shared" si="1"/>
        <v>0</v>
      </c>
    </row>
    <row r="32" spans="1:10" x14ac:dyDescent="0.25">
      <c r="A32" s="19"/>
      <c r="B32" s="177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79">
        <f t="shared" si="3"/>
        <v>0</v>
      </c>
      <c r="J32" s="60">
        <f t="shared" si="1"/>
        <v>0</v>
      </c>
    </row>
    <row r="33" spans="1:10" x14ac:dyDescent="0.25">
      <c r="A33" s="19"/>
      <c r="B33" s="177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79">
        <f t="shared" si="3"/>
        <v>0</v>
      </c>
      <c r="J33" s="60">
        <f t="shared" si="1"/>
        <v>0</v>
      </c>
    </row>
    <row r="34" spans="1:10" x14ac:dyDescent="0.25">
      <c r="A34" s="19"/>
      <c r="B34" s="177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79">
        <f t="shared" si="3"/>
        <v>0</v>
      </c>
      <c r="J34" s="60">
        <f t="shared" si="1"/>
        <v>0</v>
      </c>
    </row>
    <row r="35" spans="1:10" x14ac:dyDescent="0.25">
      <c r="A35" s="19"/>
      <c r="B35" s="177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79">
        <f t="shared" si="3"/>
        <v>0</v>
      </c>
      <c r="J35" s="60">
        <f t="shared" si="1"/>
        <v>0</v>
      </c>
    </row>
    <row r="36" spans="1:10" x14ac:dyDescent="0.25">
      <c r="A36" s="19"/>
      <c r="B36" s="177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79">
        <f t="shared" si="3"/>
        <v>0</v>
      </c>
      <c r="J36" s="60">
        <f t="shared" si="1"/>
        <v>0</v>
      </c>
    </row>
    <row r="37" spans="1:10" x14ac:dyDescent="0.25">
      <c r="B37" s="177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79">
        <f t="shared" si="3"/>
        <v>0</v>
      </c>
      <c r="J37" s="60">
        <f t="shared" si="1"/>
        <v>0</v>
      </c>
    </row>
    <row r="38" spans="1:10" x14ac:dyDescent="0.25">
      <c r="B38" s="177"/>
      <c r="C38" s="15"/>
      <c r="D38" s="69"/>
      <c r="E38" s="131"/>
      <c r="F38" s="92"/>
      <c r="G38" s="70"/>
      <c r="H38" s="71"/>
      <c r="I38" s="379"/>
      <c r="J38" s="60"/>
    </row>
    <row r="39" spans="1:10" x14ac:dyDescent="0.25">
      <c r="B39" s="177"/>
      <c r="C39" s="15"/>
      <c r="D39" s="69"/>
      <c r="E39" s="131"/>
      <c r="F39" s="92"/>
      <c r="G39" s="70"/>
      <c r="H39" s="71"/>
      <c r="I39" s="379"/>
      <c r="J39" s="60"/>
    </row>
    <row r="40" spans="1:10" x14ac:dyDescent="0.25">
      <c r="B40" s="177"/>
      <c r="C40" s="15"/>
      <c r="D40" s="69"/>
      <c r="E40" s="131"/>
      <c r="F40" s="92"/>
      <c r="G40" s="70"/>
      <c r="H40" s="71"/>
      <c r="I40" s="379"/>
      <c r="J40" s="60"/>
    </row>
    <row r="41" spans="1:10" x14ac:dyDescent="0.25">
      <c r="B41" s="177"/>
      <c r="C41" s="15"/>
      <c r="D41" s="69"/>
      <c r="E41" s="131"/>
      <c r="F41" s="92"/>
      <c r="G41" s="70"/>
      <c r="H41" s="71"/>
      <c r="I41" s="379"/>
      <c r="J41" s="60"/>
    </row>
    <row r="42" spans="1:10" x14ac:dyDescent="0.25">
      <c r="B42" s="177"/>
      <c r="C42" s="15"/>
      <c r="D42" s="69"/>
      <c r="E42" s="131"/>
      <c r="F42" s="92"/>
      <c r="G42" s="70"/>
      <c r="H42" s="71"/>
      <c r="I42" s="379"/>
      <c r="J42" s="60"/>
    </row>
    <row r="43" spans="1:10" x14ac:dyDescent="0.25">
      <c r="B43" s="177"/>
      <c r="C43" s="15"/>
      <c r="D43" s="69"/>
      <c r="E43" s="131"/>
      <c r="F43" s="92"/>
      <c r="G43" s="70"/>
      <c r="H43" s="71"/>
      <c r="I43" s="379"/>
      <c r="J43" s="60"/>
    </row>
    <row r="44" spans="1:10" x14ac:dyDescent="0.25">
      <c r="B44" s="177"/>
      <c r="C44" s="15"/>
      <c r="D44" s="69"/>
      <c r="E44" s="131"/>
      <c r="F44" s="92"/>
      <c r="G44" s="70"/>
      <c r="H44" s="71"/>
      <c r="I44" s="379"/>
      <c r="J44" s="60"/>
    </row>
    <row r="45" spans="1:10" x14ac:dyDescent="0.25">
      <c r="B45" s="177"/>
      <c r="C45" s="15"/>
      <c r="D45" s="69"/>
      <c r="E45" s="131"/>
      <c r="F45" s="92"/>
      <c r="G45" s="70"/>
      <c r="H45" s="71"/>
      <c r="I45" s="379"/>
      <c r="J45" s="60"/>
    </row>
    <row r="46" spans="1:10" x14ac:dyDescent="0.25">
      <c r="B46" s="177"/>
      <c r="C46" s="15"/>
      <c r="D46" s="69"/>
      <c r="E46" s="131"/>
      <c r="F46" s="92"/>
      <c r="G46" s="70"/>
      <c r="H46" s="71"/>
      <c r="I46" s="379"/>
      <c r="J46" s="60"/>
    </row>
    <row r="47" spans="1:10" x14ac:dyDescent="0.25">
      <c r="B47" s="177"/>
      <c r="C47" s="15"/>
      <c r="D47" s="69"/>
      <c r="E47" s="131"/>
      <c r="F47" s="92"/>
      <c r="G47" s="70"/>
      <c r="H47" s="71"/>
      <c r="I47" s="379"/>
      <c r="J47" s="60"/>
    </row>
    <row r="48" spans="1:10" x14ac:dyDescent="0.25">
      <c r="B48" s="177"/>
      <c r="C48" s="15"/>
      <c r="D48" s="69"/>
      <c r="E48" s="131"/>
      <c r="F48" s="92"/>
      <c r="G48" s="70"/>
      <c r="H48" s="71"/>
      <c r="I48" s="379"/>
      <c r="J48" s="60"/>
    </row>
    <row r="49" spans="2:10" x14ac:dyDescent="0.25">
      <c r="B49" s="177"/>
      <c r="C49" s="15"/>
      <c r="D49" s="69"/>
      <c r="E49" s="131"/>
      <c r="F49" s="92"/>
      <c r="G49" s="70"/>
      <c r="H49" s="71"/>
      <c r="I49" s="379"/>
      <c r="J49" s="60"/>
    </row>
    <row r="50" spans="2:10" x14ac:dyDescent="0.25">
      <c r="B50" s="177"/>
      <c r="C50" s="15"/>
      <c r="D50" s="69"/>
      <c r="E50" s="131"/>
      <c r="F50" s="92"/>
      <c r="G50" s="70"/>
      <c r="H50" s="71"/>
      <c r="I50" s="379"/>
      <c r="J50" s="60"/>
    </row>
    <row r="51" spans="2:10" x14ac:dyDescent="0.25">
      <c r="B51" s="177"/>
      <c r="C51" s="15"/>
      <c r="D51" s="69"/>
      <c r="E51" s="131"/>
      <c r="F51" s="92"/>
      <c r="G51" s="70"/>
      <c r="H51" s="71"/>
      <c r="I51" s="379"/>
      <c r="J51" s="60"/>
    </row>
    <row r="52" spans="2:10" x14ac:dyDescent="0.25">
      <c r="B52" s="177"/>
      <c r="C52" s="15"/>
      <c r="D52" s="69"/>
      <c r="E52" s="131"/>
      <c r="F52" s="92"/>
      <c r="G52" s="70"/>
      <c r="H52" s="71"/>
      <c r="I52" s="379"/>
      <c r="J52" s="60"/>
    </row>
    <row r="53" spans="2:10" x14ac:dyDescent="0.25">
      <c r="B53" s="177"/>
      <c r="C53" s="15"/>
      <c r="D53" s="69"/>
      <c r="E53" s="131"/>
      <c r="F53" s="92"/>
      <c r="G53" s="70"/>
      <c r="H53" s="71"/>
      <c r="I53" s="379"/>
      <c r="J53" s="60"/>
    </row>
    <row r="54" spans="2:10" x14ac:dyDescent="0.25">
      <c r="B54" s="177"/>
      <c r="C54" s="15"/>
      <c r="D54" s="69"/>
      <c r="E54" s="131"/>
      <c r="F54" s="92"/>
      <c r="G54" s="70"/>
      <c r="H54" s="71"/>
      <c r="I54" s="379"/>
      <c r="J54" s="60"/>
    </row>
    <row r="55" spans="2:10" x14ac:dyDescent="0.25">
      <c r="B55" s="177"/>
      <c r="C55" s="15"/>
      <c r="D55" s="69"/>
      <c r="E55" s="131"/>
      <c r="F55" s="92"/>
      <c r="G55" s="70"/>
      <c r="H55" s="71"/>
      <c r="I55" s="379"/>
      <c r="J55" s="60"/>
    </row>
    <row r="56" spans="2:10" x14ac:dyDescent="0.25">
      <c r="B56" s="177"/>
      <c r="C56" s="15"/>
      <c r="D56" s="69"/>
      <c r="E56" s="131"/>
      <c r="F56" s="92"/>
      <c r="G56" s="70"/>
      <c r="H56" s="71"/>
      <c r="I56" s="379"/>
      <c r="J56" s="60"/>
    </row>
    <row r="57" spans="2:10" x14ac:dyDescent="0.25">
      <c r="B57" s="177"/>
      <c r="C57" s="15"/>
      <c r="D57" s="69"/>
      <c r="E57" s="131"/>
      <c r="F57" s="92"/>
      <c r="G57" s="70"/>
      <c r="H57" s="71"/>
      <c r="I57" s="379"/>
      <c r="J57" s="60"/>
    </row>
    <row r="58" spans="2:10" x14ac:dyDescent="0.25">
      <c r="B58" s="177"/>
      <c r="C58" s="15"/>
      <c r="D58" s="69"/>
      <c r="E58" s="131"/>
      <c r="F58" s="92"/>
      <c r="G58" s="70"/>
      <c r="H58" s="71"/>
      <c r="I58" s="379"/>
      <c r="J58" s="60"/>
    </row>
    <row r="59" spans="2:10" x14ac:dyDescent="0.25">
      <c r="B59" s="177"/>
      <c r="C59" s="15"/>
      <c r="D59" s="69"/>
      <c r="E59" s="131"/>
      <c r="F59" s="92"/>
      <c r="G59" s="70"/>
      <c r="H59" s="71"/>
      <c r="I59" s="379"/>
      <c r="J59" s="60"/>
    </row>
    <row r="60" spans="2:10" x14ac:dyDescent="0.25">
      <c r="B60" s="177"/>
      <c r="C60" s="15"/>
      <c r="D60" s="69"/>
      <c r="E60" s="131"/>
      <c r="F60" s="92"/>
      <c r="G60" s="70"/>
      <c r="H60" s="71"/>
      <c r="I60" s="379"/>
      <c r="J60" s="60"/>
    </row>
    <row r="61" spans="2:10" x14ac:dyDescent="0.25">
      <c r="B61" s="177"/>
      <c r="C61" s="15"/>
      <c r="D61" s="69"/>
      <c r="E61" s="131"/>
      <c r="F61" s="92"/>
      <c r="G61" s="70"/>
      <c r="H61" s="71"/>
      <c r="I61" s="379"/>
      <c r="J61" s="60"/>
    </row>
    <row r="62" spans="2:10" x14ac:dyDescent="0.25">
      <c r="B62" s="177"/>
      <c r="C62" s="15"/>
      <c r="D62" s="69"/>
      <c r="E62" s="131"/>
      <c r="F62" s="92"/>
      <c r="G62" s="70"/>
      <c r="H62" s="71"/>
      <c r="I62" s="379"/>
      <c r="J62" s="60"/>
    </row>
    <row r="63" spans="2:10" x14ac:dyDescent="0.25">
      <c r="B63" s="177"/>
      <c r="C63" s="15"/>
      <c r="D63" s="69"/>
      <c r="E63" s="131"/>
      <c r="F63" s="92"/>
      <c r="G63" s="70"/>
      <c r="H63" s="71"/>
      <c r="I63" s="379"/>
      <c r="J63" s="60"/>
    </row>
    <row r="64" spans="2:10" x14ac:dyDescent="0.25">
      <c r="B64" s="177"/>
      <c r="C64" s="15"/>
      <c r="D64" s="69"/>
      <c r="E64" s="131"/>
      <c r="F64" s="92"/>
      <c r="G64" s="70"/>
      <c r="H64" s="71"/>
      <c r="I64" s="379"/>
      <c r="J64" s="60"/>
    </row>
    <row r="65" spans="1:10" x14ac:dyDescent="0.25">
      <c r="B65" s="177"/>
      <c r="C65" s="15"/>
      <c r="D65" s="69"/>
      <c r="E65" s="131"/>
      <c r="F65" s="92"/>
      <c r="G65" s="70"/>
      <c r="H65" s="71"/>
      <c r="I65" s="379"/>
      <c r="J65" s="60"/>
    </row>
    <row r="66" spans="1:10" x14ac:dyDescent="0.25">
      <c r="B66" s="177"/>
      <c r="C66" s="15"/>
      <c r="D66" s="69"/>
      <c r="E66" s="131"/>
      <c r="F66" s="92"/>
      <c r="G66" s="70"/>
      <c r="H66" s="71"/>
      <c r="I66" s="379"/>
      <c r="J66" s="60"/>
    </row>
    <row r="67" spans="1:10" x14ac:dyDescent="0.25">
      <c r="B67" s="177"/>
      <c r="C67" s="15"/>
      <c r="D67" s="69"/>
      <c r="E67" s="131"/>
      <c r="F67" s="92"/>
      <c r="G67" s="70"/>
      <c r="H67" s="71"/>
      <c r="I67" s="379"/>
      <c r="J67" s="60"/>
    </row>
    <row r="68" spans="1:10" x14ac:dyDescent="0.25">
      <c r="B68" s="177"/>
      <c r="C68" s="15"/>
      <c r="D68" s="69"/>
      <c r="E68" s="131"/>
      <c r="F68" s="92"/>
      <c r="G68" s="70"/>
      <c r="H68" s="71"/>
      <c r="I68" s="379"/>
      <c r="J68" s="60"/>
    </row>
    <row r="69" spans="1:10" x14ac:dyDescent="0.25">
      <c r="B69" s="177"/>
      <c r="C69" s="15"/>
      <c r="D69" s="69"/>
      <c r="E69" s="131"/>
      <c r="F69" s="92"/>
      <c r="G69" s="70"/>
      <c r="H69" s="71"/>
      <c r="I69" s="379"/>
      <c r="J69" s="60"/>
    </row>
    <row r="70" spans="1:10" x14ac:dyDescent="0.25">
      <c r="B70" s="177"/>
      <c r="C70" s="15"/>
      <c r="D70" s="69"/>
      <c r="E70" s="131"/>
      <c r="F70" s="92"/>
      <c r="G70" s="70"/>
      <c r="H70" s="71"/>
      <c r="I70" s="379"/>
      <c r="J70" s="60"/>
    </row>
    <row r="71" spans="1:10" x14ac:dyDescent="0.25">
      <c r="B71" s="177"/>
      <c r="C71" s="15"/>
      <c r="D71" s="69"/>
      <c r="E71" s="131"/>
      <c r="F71" s="92"/>
      <c r="G71" s="70"/>
      <c r="H71" s="71"/>
      <c r="I71" s="379"/>
      <c r="J71" s="60"/>
    </row>
    <row r="72" spans="1:10" ht="15.75" thickBot="1" x14ac:dyDescent="0.3">
      <c r="A72" s="118"/>
      <c r="B72" s="177">
        <f t="shared" ref="B72" si="4">B37-C72</f>
        <v>0</v>
      </c>
      <c r="C72" s="37"/>
      <c r="D72" s="69">
        <v>0</v>
      </c>
      <c r="E72" s="239"/>
      <c r="F72" s="92">
        <f t="shared" ref="F72" si="5">D72</f>
        <v>0</v>
      </c>
      <c r="G72" s="136"/>
      <c r="H72" s="193"/>
      <c r="I72" s="379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79"/>
      <c r="D75" s="1145" t="s">
        <v>21</v>
      </c>
      <c r="E75" s="1146"/>
      <c r="F75" s="138">
        <f>G5-F73</f>
        <v>0</v>
      </c>
    </row>
    <row r="76" spans="1:10" ht="15.75" thickBot="1" x14ac:dyDescent="0.3">
      <c r="A76" s="122"/>
      <c r="D76" s="824" t="s">
        <v>4</v>
      </c>
      <c r="E76" s="825"/>
      <c r="F76" s="49">
        <v>0</v>
      </c>
    </row>
    <row r="77" spans="1:10" x14ac:dyDescent="0.25">
      <c r="B77" s="179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59"/>
      <c r="B1" s="1159"/>
      <c r="C1" s="1159"/>
      <c r="D1" s="1159"/>
      <c r="E1" s="1159"/>
      <c r="F1" s="1159"/>
      <c r="G1" s="11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0"/>
      <c r="D4" s="131"/>
      <c r="E4" s="121"/>
      <c r="F4" s="73"/>
      <c r="G4" s="73"/>
    </row>
    <row r="5" spans="1:10" ht="15" customHeight="1" x14ac:dyDescent="0.25">
      <c r="A5" s="1163"/>
      <c r="B5" s="1240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63"/>
      <c r="B6" s="1240"/>
      <c r="C6" s="100"/>
      <c r="D6" s="224"/>
      <c r="E6" s="103"/>
      <c r="F6" s="73"/>
    </row>
    <row r="7" spans="1:10" ht="15.75" thickBot="1" x14ac:dyDescent="0.3">
      <c r="B7" s="73"/>
      <c r="C7" s="100"/>
      <c r="D7" s="224"/>
      <c r="E7" s="103"/>
      <c r="F7" s="73"/>
      <c r="I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9" t="s">
        <v>51</v>
      </c>
    </row>
    <row r="9" spans="1:10" ht="15.75" thickTop="1" x14ac:dyDescent="0.25">
      <c r="A9" s="55" t="s">
        <v>32</v>
      </c>
      <c r="B9" s="177">
        <f>F4+F5+F6+F7-C9</f>
        <v>0</v>
      </c>
      <c r="C9" s="15"/>
      <c r="D9" s="69"/>
      <c r="E9" s="238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2"/>
      <c r="B10" s="177">
        <f>B9-C10</f>
        <v>0</v>
      </c>
      <c r="C10" s="15"/>
      <c r="D10" s="69"/>
      <c r="E10" s="238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7">
        <f t="shared" ref="B11:B53" si="1">B10-C11</f>
        <v>0</v>
      </c>
      <c r="C11" s="15"/>
      <c r="D11" s="69"/>
      <c r="E11" s="238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7">
        <f t="shared" si="1"/>
        <v>0</v>
      </c>
      <c r="C12" s="15"/>
      <c r="D12" s="69"/>
      <c r="E12" s="238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7">
        <f t="shared" si="1"/>
        <v>0</v>
      </c>
      <c r="C13" s="15"/>
      <c r="D13" s="69"/>
      <c r="E13" s="238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7">
        <f t="shared" si="1"/>
        <v>0</v>
      </c>
      <c r="C14" s="15"/>
      <c r="D14" s="69"/>
      <c r="E14" s="238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7">
        <f t="shared" si="1"/>
        <v>0</v>
      </c>
      <c r="C15" s="53"/>
      <c r="D15" s="69"/>
      <c r="E15" s="238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7">
        <f t="shared" si="1"/>
        <v>0</v>
      </c>
      <c r="C16" s="15"/>
      <c r="D16" s="69"/>
      <c r="E16" s="238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7">
        <f t="shared" si="1"/>
        <v>0</v>
      </c>
      <c r="C17" s="15"/>
      <c r="D17" s="69"/>
      <c r="E17" s="238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7">
        <f t="shared" si="1"/>
        <v>0</v>
      </c>
      <c r="C18" s="53"/>
      <c r="D18" s="69"/>
      <c r="E18" s="238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7">
        <f t="shared" si="1"/>
        <v>0</v>
      </c>
      <c r="C19" s="15"/>
      <c r="D19" s="69"/>
      <c r="E19" s="238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7">
        <f t="shared" si="1"/>
        <v>0</v>
      </c>
      <c r="C20" s="15"/>
      <c r="D20" s="69"/>
      <c r="E20" s="238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7">
        <f t="shared" si="1"/>
        <v>0</v>
      </c>
      <c r="C21" s="15"/>
      <c r="D21" s="69"/>
      <c r="E21" s="238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7">
        <f t="shared" si="1"/>
        <v>0</v>
      </c>
      <c r="C22" s="15"/>
      <c r="D22" s="69"/>
      <c r="E22" s="238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7">
        <f t="shared" si="1"/>
        <v>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7">
        <f t="shared" si="1"/>
        <v>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7">
        <f t="shared" si="1"/>
        <v>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7">
        <f t="shared" si="1"/>
        <v>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7">
        <f t="shared" si="1"/>
        <v>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7">
        <f t="shared" si="1"/>
        <v>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7">
        <f t="shared" si="1"/>
        <v>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7">
        <f t="shared" si="1"/>
        <v>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7">
        <f t="shared" si="1"/>
        <v>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7">
        <f t="shared" si="1"/>
        <v>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7">
        <f t="shared" si="1"/>
        <v>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7">
        <f t="shared" si="1"/>
        <v>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7">
        <f t="shared" si="1"/>
        <v>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7">
        <f t="shared" si="1"/>
        <v>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7">
        <f t="shared" si="1"/>
        <v>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7">
        <f t="shared" si="1"/>
        <v>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7">
        <f t="shared" si="1"/>
        <v>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7">
        <f t="shared" si="1"/>
        <v>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7">
        <f t="shared" si="1"/>
        <v>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7">
        <f t="shared" si="1"/>
        <v>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7">
        <f t="shared" si="1"/>
        <v>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7">
        <f t="shared" si="1"/>
        <v>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7">
        <f t="shared" si="1"/>
        <v>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7">
        <f t="shared" si="1"/>
        <v>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7">
        <f t="shared" si="1"/>
        <v>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7">
        <f t="shared" si="1"/>
        <v>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7">
        <f t="shared" si="1"/>
        <v>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7">
        <f t="shared" si="1"/>
        <v>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7">
        <f t="shared" si="1"/>
        <v>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7">
        <f t="shared" si="1"/>
        <v>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7">
        <f t="shared" si="1"/>
        <v>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1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157" t="s">
        <v>11</v>
      </c>
      <c r="D60" s="115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49"/>
      <c r="B1" s="1149"/>
      <c r="C1" s="1149"/>
      <c r="D1" s="1149"/>
      <c r="E1" s="1149"/>
      <c r="F1" s="1149"/>
      <c r="G1" s="1149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1" t="s">
        <v>20</v>
      </c>
      <c r="H3" s="270" t="s">
        <v>6</v>
      </c>
      <c r="I3" s="381"/>
    </row>
    <row r="4" spans="1:10" ht="15.75" thickTop="1" x14ac:dyDescent="0.25">
      <c r="A4" s="75"/>
      <c r="B4" s="75"/>
      <c r="C4" s="377"/>
      <c r="D4" s="131"/>
      <c r="E4" s="86"/>
      <c r="F4" s="73"/>
      <c r="G4" s="230"/>
      <c r="H4" s="145"/>
      <c r="I4" s="385"/>
    </row>
    <row r="5" spans="1:10" ht="15" customHeight="1" x14ac:dyDescent="0.25">
      <c r="A5" s="1163"/>
      <c r="B5" s="1173" t="s">
        <v>153</v>
      </c>
      <c r="C5" s="236"/>
      <c r="D5" s="131"/>
      <c r="E5" s="129"/>
      <c r="F5" s="73"/>
      <c r="G5" s="48"/>
      <c r="H5" s="135">
        <f>E5-G5</f>
        <v>0</v>
      </c>
      <c r="I5" s="382"/>
    </row>
    <row r="6" spans="1:10" x14ac:dyDescent="0.25">
      <c r="A6" s="1163"/>
      <c r="B6" s="1173"/>
      <c r="C6" s="379"/>
      <c r="D6" s="131"/>
      <c r="E6" s="129"/>
      <c r="F6" s="73"/>
      <c r="G6" s="73"/>
      <c r="H6" s="75"/>
      <c r="I6" s="236"/>
    </row>
    <row r="7" spans="1:10" ht="15.75" thickBot="1" x14ac:dyDescent="0.3">
      <c r="A7" s="219"/>
      <c r="B7" s="1173"/>
      <c r="C7" s="379"/>
      <c r="D7" s="131"/>
      <c r="E7" s="129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 t="s">
        <v>15</v>
      </c>
      <c r="H8" s="272"/>
      <c r="I8" s="383"/>
    </row>
    <row r="9" spans="1:10" ht="15.75" thickTop="1" x14ac:dyDescent="0.25">
      <c r="A9" s="61"/>
      <c r="B9" s="177">
        <f>F4+F5+F6-C9+F7</f>
        <v>0</v>
      </c>
      <c r="C9" s="15"/>
      <c r="D9" s="69">
        <v>0</v>
      </c>
      <c r="E9" s="245"/>
      <c r="F9" s="92">
        <f>D9</f>
        <v>0</v>
      </c>
      <c r="G9" s="70"/>
      <c r="H9" s="71"/>
      <c r="I9" s="379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>
        <v>0</v>
      </c>
      <c r="E10" s="245"/>
      <c r="F10" s="92">
        <f t="shared" ref="F10:F38" si="0">D10</f>
        <v>0</v>
      </c>
      <c r="G10" s="70"/>
      <c r="H10" s="71"/>
      <c r="I10" s="236">
        <f>I9-F10</f>
        <v>0</v>
      </c>
      <c r="J10" s="60">
        <f t="shared" ref="J10:J37" si="1">H10*F10</f>
        <v>0</v>
      </c>
    </row>
    <row r="11" spans="1:10" x14ac:dyDescent="0.25">
      <c r="A11" s="75"/>
      <c r="B11" s="177">
        <f t="shared" ref="B11:B36" si="2">B10-C11</f>
        <v>0</v>
      </c>
      <c r="C11" s="15"/>
      <c r="D11" s="69">
        <v>0</v>
      </c>
      <c r="E11" s="245"/>
      <c r="F11" s="92">
        <f t="shared" si="0"/>
        <v>0</v>
      </c>
      <c r="G11" s="70"/>
      <c r="H11" s="71"/>
      <c r="I11" s="236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>
        <v>0</v>
      </c>
      <c r="E12" s="245"/>
      <c r="F12" s="92">
        <f t="shared" si="0"/>
        <v>0</v>
      </c>
      <c r="G12" s="70"/>
      <c r="H12" s="71"/>
      <c r="I12" s="236">
        <f t="shared" si="3"/>
        <v>0</v>
      </c>
      <c r="J12" s="60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>
        <v>0</v>
      </c>
      <c r="E13" s="245"/>
      <c r="F13" s="92">
        <f t="shared" si="0"/>
        <v>0</v>
      </c>
      <c r="G13" s="70"/>
      <c r="H13" s="71"/>
      <c r="I13" s="236">
        <f t="shared" si="3"/>
        <v>0</v>
      </c>
      <c r="J13" s="60">
        <f t="shared" si="1"/>
        <v>0</v>
      </c>
    </row>
    <row r="14" spans="1:10" x14ac:dyDescent="0.25">
      <c r="A14" s="75"/>
      <c r="B14" s="757">
        <f t="shared" si="2"/>
        <v>0</v>
      </c>
      <c r="C14" s="702"/>
      <c r="D14" s="625">
        <v>0</v>
      </c>
      <c r="E14" s="732"/>
      <c r="F14" s="622">
        <f t="shared" si="0"/>
        <v>0</v>
      </c>
      <c r="G14" s="623"/>
      <c r="H14" s="624"/>
      <c r="I14" s="236">
        <f t="shared" si="3"/>
        <v>0</v>
      </c>
      <c r="J14" s="655">
        <f t="shared" si="1"/>
        <v>0</v>
      </c>
    </row>
    <row r="15" spans="1:10" x14ac:dyDescent="0.25">
      <c r="A15" s="75"/>
      <c r="B15" s="757">
        <f t="shared" si="2"/>
        <v>0</v>
      </c>
      <c r="C15" s="702"/>
      <c r="D15" s="625">
        <v>0</v>
      </c>
      <c r="E15" s="732"/>
      <c r="F15" s="622">
        <f t="shared" si="0"/>
        <v>0</v>
      </c>
      <c r="G15" s="623"/>
      <c r="H15" s="624"/>
      <c r="I15" s="236">
        <f t="shared" si="3"/>
        <v>0</v>
      </c>
      <c r="J15" s="655">
        <f t="shared" si="1"/>
        <v>0</v>
      </c>
    </row>
    <row r="16" spans="1:10" x14ac:dyDescent="0.25">
      <c r="A16" s="75"/>
      <c r="B16" s="757">
        <f t="shared" si="2"/>
        <v>0</v>
      </c>
      <c r="C16" s="702"/>
      <c r="D16" s="625">
        <v>0</v>
      </c>
      <c r="E16" s="732"/>
      <c r="F16" s="622">
        <f t="shared" si="0"/>
        <v>0</v>
      </c>
      <c r="G16" s="623"/>
      <c r="H16" s="624"/>
      <c r="I16" s="236">
        <f t="shared" si="3"/>
        <v>0</v>
      </c>
      <c r="J16" s="655">
        <f t="shared" si="1"/>
        <v>0</v>
      </c>
    </row>
    <row r="17" spans="1:10" x14ac:dyDescent="0.25">
      <c r="A17" s="75"/>
      <c r="B17" s="757">
        <f t="shared" si="2"/>
        <v>0</v>
      </c>
      <c r="C17" s="702"/>
      <c r="D17" s="625">
        <v>0</v>
      </c>
      <c r="E17" s="732"/>
      <c r="F17" s="622">
        <f t="shared" si="0"/>
        <v>0</v>
      </c>
      <c r="G17" s="623"/>
      <c r="H17" s="624"/>
      <c r="I17" s="236">
        <f t="shared" si="3"/>
        <v>0</v>
      </c>
      <c r="J17" s="655">
        <f t="shared" si="1"/>
        <v>0</v>
      </c>
    </row>
    <row r="18" spans="1:10" x14ac:dyDescent="0.25">
      <c r="A18" s="75"/>
      <c r="B18" s="757">
        <f t="shared" si="2"/>
        <v>0</v>
      </c>
      <c r="C18" s="702"/>
      <c r="D18" s="625">
        <v>0</v>
      </c>
      <c r="E18" s="732"/>
      <c r="F18" s="622">
        <f t="shared" si="0"/>
        <v>0</v>
      </c>
      <c r="G18" s="623"/>
      <c r="H18" s="624"/>
      <c r="I18" s="236">
        <f>I17-F18</f>
        <v>0</v>
      </c>
      <c r="J18" s="655">
        <f t="shared" si="1"/>
        <v>0</v>
      </c>
    </row>
    <row r="19" spans="1:10" x14ac:dyDescent="0.25">
      <c r="A19" s="75"/>
      <c r="B19" s="757">
        <f t="shared" si="2"/>
        <v>0</v>
      </c>
      <c r="C19" s="702"/>
      <c r="D19" s="625">
        <v>0</v>
      </c>
      <c r="E19" s="924"/>
      <c r="F19" s="801">
        <f t="shared" si="0"/>
        <v>0</v>
      </c>
      <c r="G19" s="890"/>
      <c r="H19" s="653"/>
      <c r="I19" s="906">
        <f t="shared" si="3"/>
        <v>0</v>
      </c>
      <c r="J19" s="655">
        <f t="shared" si="1"/>
        <v>0</v>
      </c>
    </row>
    <row r="20" spans="1:10" x14ac:dyDescent="0.25">
      <c r="A20" s="75"/>
      <c r="B20" s="757">
        <f t="shared" si="2"/>
        <v>0</v>
      </c>
      <c r="C20" s="702"/>
      <c r="D20" s="625">
        <v>0</v>
      </c>
      <c r="E20" s="924"/>
      <c r="F20" s="801">
        <f t="shared" si="0"/>
        <v>0</v>
      </c>
      <c r="G20" s="890"/>
      <c r="H20" s="653"/>
      <c r="I20" s="906">
        <f t="shared" si="3"/>
        <v>0</v>
      </c>
      <c r="J20" s="655">
        <f t="shared" si="1"/>
        <v>0</v>
      </c>
    </row>
    <row r="21" spans="1:10" x14ac:dyDescent="0.25">
      <c r="A21" s="75"/>
      <c r="B21" s="757">
        <f t="shared" si="2"/>
        <v>0</v>
      </c>
      <c r="C21" s="702"/>
      <c r="D21" s="625">
        <v>0</v>
      </c>
      <c r="E21" s="924"/>
      <c r="F21" s="801">
        <f t="shared" si="0"/>
        <v>0</v>
      </c>
      <c r="G21" s="890"/>
      <c r="H21" s="653"/>
      <c r="I21" s="906">
        <f t="shared" si="3"/>
        <v>0</v>
      </c>
      <c r="J21" s="655">
        <f t="shared" si="1"/>
        <v>0</v>
      </c>
    </row>
    <row r="22" spans="1:10" x14ac:dyDescent="0.25">
      <c r="A22" s="75"/>
      <c r="B22" s="757">
        <f t="shared" si="2"/>
        <v>0</v>
      </c>
      <c r="C22" s="702"/>
      <c r="D22" s="625">
        <v>0</v>
      </c>
      <c r="E22" s="924"/>
      <c r="F22" s="801">
        <f t="shared" si="0"/>
        <v>0</v>
      </c>
      <c r="G22" s="890"/>
      <c r="H22" s="653"/>
      <c r="I22" s="906">
        <f t="shared" si="3"/>
        <v>0</v>
      </c>
      <c r="J22" s="655">
        <f t="shared" si="1"/>
        <v>0</v>
      </c>
    </row>
    <row r="23" spans="1:10" x14ac:dyDescent="0.25">
      <c r="A23" s="19"/>
      <c r="B23" s="757">
        <f t="shared" si="2"/>
        <v>0</v>
      </c>
      <c r="C23" s="636"/>
      <c r="D23" s="625">
        <v>0</v>
      </c>
      <c r="E23" s="925"/>
      <c r="F23" s="801">
        <f t="shared" si="0"/>
        <v>0</v>
      </c>
      <c r="G23" s="890"/>
      <c r="H23" s="653"/>
      <c r="I23" s="906">
        <f t="shared" si="3"/>
        <v>0</v>
      </c>
      <c r="J23" s="655">
        <f t="shared" si="1"/>
        <v>0</v>
      </c>
    </row>
    <row r="24" spans="1:10" x14ac:dyDescent="0.25">
      <c r="A24" s="19"/>
      <c r="B24" s="757">
        <f t="shared" si="2"/>
        <v>0</v>
      </c>
      <c r="C24" s="636"/>
      <c r="D24" s="625">
        <v>0</v>
      </c>
      <c r="E24" s="925"/>
      <c r="F24" s="801">
        <f t="shared" si="0"/>
        <v>0</v>
      </c>
      <c r="G24" s="890"/>
      <c r="H24" s="653"/>
      <c r="I24" s="906">
        <f t="shared" si="3"/>
        <v>0</v>
      </c>
      <c r="J24" s="655">
        <f t="shared" si="1"/>
        <v>0</v>
      </c>
    </row>
    <row r="25" spans="1:10" x14ac:dyDescent="0.25">
      <c r="A25" s="19"/>
      <c r="B25" s="757">
        <f t="shared" si="2"/>
        <v>0</v>
      </c>
      <c r="C25" s="636"/>
      <c r="D25" s="625">
        <v>0</v>
      </c>
      <c r="E25" s="925"/>
      <c r="F25" s="801">
        <f t="shared" si="0"/>
        <v>0</v>
      </c>
      <c r="G25" s="890"/>
      <c r="H25" s="653"/>
      <c r="I25" s="906">
        <f t="shared" si="3"/>
        <v>0</v>
      </c>
      <c r="J25" s="655">
        <f t="shared" si="1"/>
        <v>0</v>
      </c>
    </row>
    <row r="26" spans="1:10" x14ac:dyDescent="0.25">
      <c r="A26" s="19"/>
      <c r="B26" s="757">
        <f t="shared" si="2"/>
        <v>0</v>
      </c>
      <c r="C26" s="702"/>
      <c r="D26" s="625">
        <v>0</v>
      </c>
      <c r="E26" s="925"/>
      <c r="F26" s="801">
        <f t="shared" si="0"/>
        <v>0</v>
      </c>
      <c r="G26" s="890"/>
      <c r="H26" s="653"/>
      <c r="I26" s="906">
        <f t="shared" si="3"/>
        <v>0</v>
      </c>
      <c r="J26" s="655">
        <f t="shared" si="1"/>
        <v>0</v>
      </c>
    </row>
    <row r="27" spans="1:10" x14ac:dyDescent="0.25">
      <c r="A27" s="19"/>
      <c r="B27" s="757">
        <f t="shared" si="2"/>
        <v>0</v>
      </c>
      <c r="C27" s="702"/>
      <c r="D27" s="625">
        <v>0</v>
      </c>
      <c r="E27" s="925"/>
      <c r="F27" s="801">
        <f t="shared" si="0"/>
        <v>0</v>
      </c>
      <c r="G27" s="890"/>
      <c r="H27" s="653"/>
      <c r="I27" s="906">
        <f t="shared" si="3"/>
        <v>0</v>
      </c>
      <c r="J27" s="655">
        <f t="shared" si="1"/>
        <v>0</v>
      </c>
    </row>
    <row r="28" spans="1:10" x14ac:dyDescent="0.25">
      <c r="A28" s="19"/>
      <c r="B28" s="757">
        <f t="shared" si="2"/>
        <v>0</v>
      </c>
      <c r="C28" s="702"/>
      <c r="D28" s="625">
        <v>0</v>
      </c>
      <c r="E28" s="925"/>
      <c r="F28" s="801">
        <f t="shared" si="0"/>
        <v>0</v>
      </c>
      <c r="G28" s="890"/>
      <c r="H28" s="653"/>
      <c r="I28" s="906">
        <f t="shared" si="3"/>
        <v>0</v>
      </c>
      <c r="J28" s="655">
        <f t="shared" si="1"/>
        <v>0</v>
      </c>
    </row>
    <row r="29" spans="1:10" x14ac:dyDescent="0.25">
      <c r="A29" s="19"/>
      <c r="B29" s="757">
        <f t="shared" si="2"/>
        <v>0</v>
      </c>
      <c r="C29" s="702"/>
      <c r="D29" s="625">
        <v>0</v>
      </c>
      <c r="E29" s="925"/>
      <c r="F29" s="801">
        <f t="shared" si="0"/>
        <v>0</v>
      </c>
      <c r="G29" s="890"/>
      <c r="H29" s="653"/>
      <c r="I29" s="906">
        <f t="shared" si="3"/>
        <v>0</v>
      </c>
      <c r="J29" s="655">
        <f t="shared" si="1"/>
        <v>0</v>
      </c>
    </row>
    <row r="30" spans="1:10" x14ac:dyDescent="0.25">
      <c r="A30" s="19"/>
      <c r="B30" s="757">
        <f t="shared" si="2"/>
        <v>0</v>
      </c>
      <c r="C30" s="702"/>
      <c r="D30" s="625">
        <v>0</v>
      </c>
      <c r="E30" s="925"/>
      <c r="F30" s="801">
        <f t="shared" si="0"/>
        <v>0</v>
      </c>
      <c r="G30" s="890"/>
      <c r="H30" s="653"/>
      <c r="I30" s="906">
        <f t="shared" si="3"/>
        <v>0</v>
      </c>
      <c r="J30" s="655">
        <f t="shared" si="1"/>
        <v>0</v>
      </c>
    </row>
    <row r="31" spans="1:10" x14ac:dyDescent="0.25">
      <c r="A31" s="19"/>
      <c r="B31" s="757">
        <f t="shared" si="2"/>
        <v>0</v>
      </c>
      <c r="C31" s="702"/>
      <c r="D31" s="625">
        <v>0</v>
      </c>
      <c r="E31" s="925"/>
      <c r="F31" s="801">
        <f t="shared" si="0"/>
        <v>0</v>
      </c>
      <c r="G31" s="890"/>
      <c r="H31" s="653"/>
      <c r="I31" s="906">
        <f t="shared" si="3"/>
        <v>0</v>
      </c>
      <c r="J31" s="655">
        <f t="shared" si="1"/>
        <v>0</v>
      </c>
    </row>
    <row r="32" spans="1:10" x14ac:dyDescent="0.25">
      <c r="A32" s="19"/>
      <c r="B32" s="757">
        <f t="shared" si="2"/>
        <v>0</v>
      </c>
      <c r="C32" s="702"/>
      <c r="D32" s="625">
        <v>0</v>
      </c>
      <c r="E32" s="925"/>
      <c r="F32" s="801">
        <f t="shared" si="0"/>
        <v>0</v>
      </c>
      <c r="G32" s="890"/>
      <c r="H32" s="653"/>
      <c r="I32" s="906">
        <f t="shared" si="3"/>
        <v>0</v>
      </c>
      <c r="J32" s="655">
        <f t="shared" si="1"/>
        <v>0</v>
      </c>
    </row>
    <row r="33" spans="1:10" x14ac:dyDescent="0.25">
      <c r="A33" s="19"/>
      <c r="B33" s="757">
        <f t="shared" si="2"/>
        <v>0</v>
      </c>
      <c r="C33" s="702"/>
      <c r="D33" s="625">
        <v>0</v>
      </c>
      <c r="E33" s="925"/>
      <c r="F33" s="801">
        <f t="shared" si="0"/>
        <v>0</v>
      </c>
      <c r="G33" s="890"/>
      <c r="H33" s="653"/>
      <c r="I33" s="906">
        <f t="shared" si="3"/>
        <v>0</v>
      </c>
      <c r="J33" s="655">
        <f t="shared" si="1"/>
        <v>0</v>
      </c>
    </row>
    <row r="34" spans="1:10" x14ac:dyDescent="0.25">
      <c r="A34" s="19"/>
      <c r="B34" s="757">
        <f t="shared" si="2"/>
        <v>0</v>
      </c>
      <c r="C34" s="702"/>
      <c r="D34" s="625">
        <v>0</v>
      </c>
      <c r="E34" s="925"/>
      <c r="F34" s="801">
        <f t="shared" si="0"/>
        <v>0</v>
      </c>
      <c r="G34" s="890"/>
      <c r="H34" s="653"/>
      <c r="I34" s="906">
        <f t="shared" si="3"/>
        <v>0</v>
      </c>
      <c r="J34" s="655">
        <f t="shared" si="1"/>
        <v>0</v>
      </c>
    </row>
    <row r="35" spans="1:10" x14ac:dyDescent="0.25">
      <c r="A35" s="19"/>
      <c r="B35" s="757">
        <f t="shared" si="2"/>
        <v>0</v>
      </c>
      <c r="C35" s="702"/>
      <c r="D35" s="625">
        <v>0</v>
      </c>
      <c r="E35" s="925"/>
      <c r="F35" s="801">
        <f t="shared" si="0"/>
        <v>0</v>
      </c>
      <c r="G35" s="890"/>
      <c r="H35" s="653"/>
      <c r="I35" s="906">
        <f t="shared" si="3"/>
        <v>0</v>
      </c>
      <c r="J35" s="655">
        <f t="shared" si="1"/>
        <v>0</v>
      </c>
    </row>
    <row r="36" spans="1:10" x14ac:dyDescent="0.25">
      <c r="A36" s="19"/>
      <c r="B36" s="757">
        <f t="shared" si="2"/>
        <v>0</v>
      </c>
      <c r="C36" s="702"/>
      <c r="D36" s="625">
        <v>0</v>
      </c>
      <c r="E36" s="925"/>
      <c r="F36" s="801">
        <f t="shared" si="0"/>
        <v>0</v>
      </c>
      <c r="G36" s="890"/>
      <c r="H36" s="653"/>
      <c r="I36" s="906">
        <f t="shared" si="3"/>
        <v>0</v>
      </c>
      <c r="J36" s="655">
        <f t="shared" si="1"/>
        <v>0</v>
      </c>
    </row>
    <row r="37" spans="1:10" x14ac:dyDescent="0.25">
      <c r="B37" s="757">
        <f>B27-C37</f>
        <v>0</v>
      </c>
      <c r="C37" s="702"/>
      <c r="D37" s="625">
        <v>0</v>
      </c>
      <c r="E37" s="925"/>
      <c r="F37" s="801">
        <f t="shared" si="0"/>
        <v>0</v>
      </c>
      <c r="G37" s="890"/>
      <c r="H37" s="653"/>
      <c r="I37" s="906">
        <f t="shared" si="3"/>
        <v>0</v>
      </c>
      <c r="J37" s="655">
        <f t="shared" si="1"/>
        <v>0</v>
      </c>
    </row>
    <row r="38" spans="1:10" ht="15.75" thickBot="1" x14ac:dyDescent="0.3">
      <c r="A38" s="118"/>
      <c r="B38" s="757">
        <f t="shared" ref="B38" si="4">B37-C38</f>
        <v>0</v>
      </c>
      <c r="C38" s="738"/>
      <c r="D38" s="625">
        <v>0</v>
      </c>
      <c r="E38" s="926"/>
      <c r="F38" s="622">
        <f t="shared" si="0"/>
        <v>0</v>
      </c>
      <c r="G38" s="833"/>
      <c r="H38" s="927"/>
      <c r="I38" s="236">
        <f t="shared" si="3"/>
        <v>0</v>
      </c>
      <c r="J38" s="655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79"/>
      <c r="D41" s="1145" t="s">
        <v>21</v>
      </c>
      <c r="E41" s="1146"/>
      <c r="F41" s="138">
        <f>G5-F39</f>
        <v>0</v>
      </c>
    </row>
    <row r="42" spans="1:10" ht="15.75" thickBot="1" x14ac:dyDescent="0.3">
      <c r="A42" s="122"/>
      <c r="D42" s="255" t="s">
        <v>4</v>
      </c>
      <c r="E42" s="256"/>
      <c r="F42" s="49">
        <v>0</v>
      </c>
    </row>
    <row r="43" spans="1:10" x14ac:dyDescent="0.25">
      <c r="B43" s="179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I21" sqref="I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10" ht="40.5" x14ac:dyDescent="0.55000000000000004">
      <c r="A1" s="1155" t="s">
        <v>362</v>
      </c>
      <c r="B1" s="1155"/>
      <c r="C1" s="1155"/>
      <c r="D1" s="1155"/>
      <c r="E1" s="1155"/>
      <c r="F1" s="1155"/>
      <c r="G1" s="1155"/>
      <c r="H1" s="11">
        <v>1</v>
      </c>
    </row>
    <row r="2" spans="1:10" ht="15.75" thickBot="1" x14ac:dyDescent="0.3"/>
    <row r="3" spans="1:10" ht="16.5" thickTop="1" thickBot="1" x14ac:dyDescent="0.3">
      <c r="A3" s="35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41" t="s">
        <v>52</v>
      </c>
      <c r="B4" s="466"/>
      <c r="C4" s="125"/>
      <c r="D4" s="132"/>
      <c r="E4" s="86"/>
      <c r="F4" s="73"/>
      <c r="G4" s="828"/>
    </row>
    <row r="5" spans="1:10" ht="15" customHeight="1" x14ac:dyDescent="0.25">
      <c r="A5" s="1242"/>
      <c r="B5" s="1244" t="s">
        <v>69</v>
      </c>
      <c r="C5" s="125"/>
      <c r="D5" s="132"/>
      <c r="E5" s="86">
        <v>337.34</v>
      </c>
      <c r="F5" s="73">
        <v>9</v>
      </c>
      <c r="G5" s="48">
        <f>F62</f>
        <v>1754.85</v>
      </c>
      <c r="H5" s="135">
        <f>E5-G5+E4+E6+E7+E8</f>
        <v>4505.26</v>
      </c>
    </row>
    <row r="6" spans="1:10" ht="16.5" thickBot="1" x14ac:dyDescent="0.3">
      <c r="A6" s="1243"/>
      <c r="B6" s="1245"/>
      <c r="C6" s="523">
        <v>28</v>
      </c>
      <c r="D6" s="132">
        <v>44925</v>
      </c>
      <c r="E6" s="907">
        <v>5922.77</v>
      </c>
      <c r="F6" s="714">
        <v>205</v>
      </c>
      <c r="G6" s="73"/>
    </row>
    <row r="7" spans="1:10" ht="21.75" customHeight="1" x14ac:dyDescent="0.25">
      <c r="A7" s="496" t="s">
        <v>52</v>
      </c>
      <c r="C7" s="523"/>
      <c r="D7" s="132"/>
      <c r="E7" s="103"/>
      <c r="F7" s="73"/>
      <c r="G7" s="73"/>
    </row>
    <row r="8" spans="1:10" ht="15.75" thickBot="1" x14ac:dyDescent="0.3">
      <c r="C8" s="100"/>
      <c r="D8" s="132"/>
      <c r="E8" s="103"/>
      <c r="F8" s="73"/>
      <c r="G8" s="73"/>
    </row>
    <row r="9" spans="1:10" ht="16.5" thickTop="1" thickBot="1" x14ac:dyDescent="0.3">
      <c r="B9" s="24" t="s">
        <v>7</v>
      </c>
      <c r="C9" s="20" t="s">
        <v>8</v>
      </c>
      <c r="D9" s="519" t="s">
        <v>3</v>
      </c>
      <c r="E9" s="23" t="s">
        <v>2</v>
      </c>
      <c r="F9" s="26" t="s">
        <v>18</v>
      </c>
      <c r="G9" s="10"/>
      <c r="H9" s="24"/>
      <c r="I9" s="340" t="s">
        <v>53</v>
      </c>
    </row>
    <row r="10" spans="1:10" ht="16.5" thickTop="1" x14ac:dyDescent="0.25">
      <c r="A10" s="701"/>
      <c r="B10" s="725">
        <f>F4+F5+F6+F7+F8-C10</f>
        <v>204</v>
      </c>
      <c r="C10" s="776">
        <v>10</v>
      </c>
      <c r="D10" s="659">
        <v>287.56</v>
      </c>
      <c r="E10" s="777">
        <v>44968</v>
      </c>
      <c r="F10" s="659">
        <f t="shared" ref="F10:F57" si="0">D10</f>
        <v>287.56</v>
      </c>
      <c r="G10" s="778" t="s">
        <v>258</v>
      </c>
      <c r="H10" s="779">
        <v>30</v>
      </c>
      <c r="I10" s="709">
        <f>E6+E5+E4-F10+E7+E8</f>
        <v>5972.55</v>
      </c>
      <c r="J10" s="654"/>
    </row>
    <row r="11" spans="1:10" x14ac:dyDescent="0.25">
      <c r="A11" s="75"/>
      <c r="B11" s="780">
        <f>B10-C11</f>
        <v>196</v>
      </c>
      <c r="C11" s="776">
        <v>8</v>
      </c>
      <c r="D11" s="659">
        <v>236.39</v>
      </c>
      <c r="E11" s="777">
        <v>44974</v>
      </c>
      <c r="F11" s="659">
        <f t="shared" si="0"/>
        <v>236.39</v>
      </c>
      <c r="G11" s="778" t="s">
        <v>270</v>
      </c>
      <c r="H11" s="779">
        <v>30</v>
      </c>
      <c r="I11" s="620">
        <f>I10-F11</f>
        <v>5736.16</v>
      </c>
    </row>
    <row r="12" spans="1:10" x14ac:dyDescent="0.25">
      <c r="A12" s="75"/>
      <c r="B12" s="780">
        <f t="shared" ref="B12:B58" si="1">B11-C12</f>
        <v>194</v>
      </c>
      <c r="C12" s="776">
        <v>2</v>
      </c>
      <c r="D12" s="659">
        <v>59.2</v>
      </c>
      <c r="E12" s="777">
        <v>44974</v>
      </c>
      <c r="F12" s="659">
        <f t="shared" si="0"/>
        <v>59.2</v>
      </c>
      <c r="G12" s="778" t="s">
        <v>276</v>
      </c>
      <c r="H12" s="779">
        <v>30</v>
      </c>
      <c r="I12" s="620">
        <f t="shared" ref="I12:I13" si="2">I11-F12</f>
        <v>5676.96</v>
      </c>
    </row>
    <row r="13" spans="1:10" x14ac:dyDescent="0.25">
      <c r="A13" s="55"/>
      <c r="B13" s="780">
        <f t="shared" si="1"/>
        <v>187</v>
      </c>
      <c r="C13" s="776">
        <v>7</v>
      </c>
      <c r="D13" s="659">
        <v>206.06</v>
      </c>
      <c r="E13" s="777">
        <v>44975</v>
      </c>
      <c r="F13" s="659">
        <f t="shared" si="0"/>
        <v>206.06</v>
      </c>
      <c r="G13" s="778" t="s">
        <v>208</v>
      </c>
      <c r="H13" s="779">
        <v>30</v>
      </c>
      <c r="I13" s="620">
        <f t="shared" si="2"/>
        <v>5470.9</v>
      </c>
    </row>
    <row r="14" spans="1:10" x14ac:dyDescent="0.25">
      <c r="A14" s="75"/>
      <c r="B14" s="780">
        <f t="shared" si="1"/>
        <v>186</v>
      </c>
      <c r="C14" s="776">
        <v>1</v>
      </c>
      <c r="D14" s="659">
        <v>30.5</v>
      </c>
      <c r="E14" s="777">
        <v>44975</v>
      </c>
      <c r="F14" s="659">
        <f t="shared" si="0"/>
        <v>30.5</v>
      </c>
      <c r="G14" s="778" t="s">
        <v>282</v>
      </c>
      <c r="H14" s="779">
        <v>30</v>
      </c>
      <c r="I14" s="620">
        <f>I13-F14</f>
        <v>5440.4</v>
      </c>
    </row>
    <row r="15" spans="1:10" x14ac:dyDescent="0.25">
      <c r="A15" s="75"/>
      <c r="B15" s="780">
        <f t="shared" si="1"/>
        <v>185</v>
      </c>
      <c r="C15" s="776">
        <v>1</v>
      </c>
      <c r="D15" s="659">
        <v>28.54</v>
      </c>
      <c r="E15" s="777">
        <v>44980</v>
      </c>
      <c r="F15" s="659">
        <f t="shared" si="0"/>
        <v>28.54</v>
      </c>
      <c r="G15" s="778" t="s">
        <v>296</v>
      </c>
      <c r="H15" s="779">
        <v>30</v>
      </c>
      <c r="I15" s="620">
        <f t="shared" ref="I15:I58" si="3">I14-F15</f>
        <v>5411.86</v>
      </c>
    </row>
    <row r="16" spans="1:10" x14ac:dyDescent="0.25">
      <c r="B16" s="780">
        <f t="shared" si="1"/>
        <v>184</v>
      </c>
      <c r="C16" s="776">
        <v>1</v>
      </c>
      <c r="D16" s="659">
        <v>31.69</v>
      </c>
      <c r="E16" s="777">
        <v>44982</v>
      </c>
      <c r="F16" s="659">
        <f t="shared" si="0"/>
        <v>31.69</v>
      </c>
      <c r="G16" s="778" t="s">
        <v>306</v>
      </c>
      <c r="H16" s="779">
        <v>30</v>
      </c>
      <c r="I16" s="620">
        <f t="shared" si="3"/>
        <v>5380.17</v>
      </c>
    </row>
    <row r="17" spans="2:9" x14ac:dyDescent="0.25">
      <c r="B17" s="780">
        <f t="shared" si="1"/>
        <v>177</v>
      </c>
      <c r="C17" s="776">
        <v>7</v>
      </c>
      <c r="D17" s="659">
        <v>201.89</v>
      </c>
      <c r="E17" s="777">
        <v>44982</v>
      </c>
      <c r="F17" s="659">
        <f t="shared" si="0"/>
        <v>201.89</v>
      </c>
      <c r="G17" s="778" t="s">
        <v>308</v>
      </c>
      <c r="H17" s="779">
        <v>30</v>
      </c>
      <c r="I17" s="620">
        <f t="shared" si="3"/>
        <v>5178.28</v>
      </c>
    </row>
    <row r="18" spans="2:9" x14ac:dyDescent="0.25">
      <c r="B18" s="780">
        <f t="shared" si="1"/>
        <v>170</v>
      </c>
      <c r="C18" s="776">
        <v>7</v>
      </c>
      <c r="D18" s="659">
        <v>207.82</v>
      </c>
      <c r="E18" s="777">
        <v>44984</v>
      </c>
      <c r="F18" s="659">
        <f t="shared" si="0"/>
        <v>207.82</v>
      </c>
      <c r="G18" s="778" t="s">
        <v>212</v>
      </c>
      <c r="H18" s="779">
        <v>30</v>
      </c>
      <c r="I18" s="620">
        <f t="shared" si="3"/>
        <v>4970.46</v>
      </c>
    </row>
    <row r="19" spans="2:9" x14ac:dyDescent="0.25">
      <c r="B19" s="780">
        <f t="shared" si="1"/>
        <v>163</v>
      </c>
      <c r="C19" s="776">
        <v>7</v>
      </c>
      <c r="D19" s="659">
        <v>205.62</v>
      </c>
      <c r="E19" s="777">
        <v>44986</v>
      </c>
      <c r="F19" s="659">
        <f t="shared" si="0"/>
        <v>205.62</v>
      </c>
      <c r="G19" s="778" t="s">
        <v>314</v>
      </c>
      <c r="H19" s="779">
        <v>30</v>
      </c>
      <c r="I19" s="620">
        <f t="shared" si="3"/>
        <v>4764.84</v>
      </c>
    </row>
    <row r="20" spans="2:9" x14ac:dyDescent="0.25">
      <c r="B20" s="780">
        <f t="shared" si="1"/>
        <v>161</v>
      </c>
      <c r="C20" s="776">
        <v>2</v>
      </c>
      <c r="D20" s="659">
        <v>57.27</v>
      </c>
      <c r="E20" s="777">
        <v>44988</v>
      </c>
      <c r="F20" s="659">
        <f t="shared" si="0"/>
        <v>57.27</v>
      </c>
      <c r="G20" s="778" t="s">
        <v>333</v>
      </c>
      <c r="H20" s="779">
        <v>30</v>
      </c>
      <c r="I20" s="620">
        <f t="shared" si="3"/>
        <v>4707.57</v>
      </c>
    </row>
    <row r="21" spans="2:9" x14ac:dyDescent="0.25">
      <c r="B21" s="715">
        <f t="shared" si="1"/>
        <v>154</v>
      </c>
      <c r="C21" s="776">
        <v>7</v>
      </c>
      <c r="D21" s="659">
        <v>202.31</v>
      </c>
      <c r="E21" s="781">
        <v>44989</v>
      </c>
      <c r="F21" s="659">
        <f t="shared" si="0"/>
        <v>202.31</v>
      </c>
      <c r="G21" s="778" t="s">
        <v>344</v>
      </c>
      <c r="H21" s="779">
        <v>30</v>
      </c>
      <c r="I21" s="709">
        <f t="shared" si="3"/>
        <v>4505.2599999999993</v>
      </c>
    </row>
    <row r="22" spans="2:9" x14ac:dyDescent="0.25">
      <c r="B22" s="780">
        <f t="shared" si="1"/>
        <v>154</v>
      </c>
      <c r="C22" s="776"/>
      <c r="D22" s="659"/>
      <c r="E22" s="781"/>
      <c r="F22" s="659">
        <f t="shared" si="0"/>
        <v>0</v>
      </c>
      <c r="G22" s="778"/>
      <c r="H22" s="779"/>
      <c r="I22" s="620">
        <f t="shared" si="3"/>
        <v>4505.2599999999993</v>
      </c>
    </row>
    <row r="23" spans="2:9" x14ac:dyDescent="0.25">
      <c r="B23" s="780">
        <f t="shared" si="1"/>
        <v>154</v>
      </c>
      <c r="C23" s="776"/>
      <c r="D23" s="659"/>
      <c r="E23" s="781"/>
      <c r="F23" s="659">
        <f t="shared" si="0"/>
        <v>0</v>
      </c>
      <c r="G23" s="778"/>
      <c r="H23" s="779"/>
      <c r="I23" s="620">
        <f t="shared" si="3"/>
        <v>4505.2599999999993</v>
      </c>
    </row>
    <row r="24" spans="2:9" x14ac:dyDescent="0.25">
      <c r="B24" s="780">
        <f t="shared" si="1"/>
        <v>154</v>
      </c>
      <c r="C24" s="776"/>
      <c r="D24" s="659"/>
      <c r="E24" s="781"/>
      <c r="F24" s="659">
        <f t="shared" si="0"/>
        <v>0</v>
      </c>
      <c r="G24" s="778"/>
      <c r="H24" s="779"/>
      <c r="I24" s="620">
        <f t="shared" si="3"/>
        <v>4505.2599999999993</v>
      </c>
    </row>
    <row r="25" spans="2:9" x14ac:dyDescent="0.25">
      <c r="B25" s="780">
        <f t="shared" si="1"/>
        <v>154</v>
      </c>
      <c r="C25" s="776"/>
      <c r="D25" s="659"/>
      <c r="E25" s="781"/>
      <c r="F25" s="659">
        <f t="shared" si="0"/>
        <v>0</v>
      </c>
      <c r="G25" s="778"/>
      <c r="H25" s="779"/>
      <c r="I25" s="620">
        <f t="shared" si="3"/>
        <v>4505.2599999999993</v>
      </c>
    </row>
    <row r="26" spans="2:9" x14ac:dyDescent="0.25">
      <c r="B26" s="780">
        <f t="shared" si="1"/>
        <v>154</v>
      </c>
      <c r="C26" s="776"/>
      <c r="D26" s="659"/>
      <c r="E26" s="781"/>
      <c r="F26" s="659">
        <f t="shared" si="0"/>
        <v>0</v>
      </c>
      <c r="G26" s="778"/>
      <c r="H26" s="779"/>
      <c r="I26" s="620">
        <f t="shared" si="3"/>
        <v>4505.2599999999993</v>
      </c>
    </row>
    <row r="27" spans="2:9" x14ac:dyDescent="0.25">
      <c r="B27" s="780">
        <f t="shared" si="1"/>
        <v>154</v>
      </c>
      <c r="C27" s="776"/>
      <c r="D27" s="659"/>
      <c r="E27" s="781"/>
      <c r="F27" s="659">
        <f t="shared" si="0"/>
        <v>0</v>
      </c>
      <c r="G27" s="778"/>
      <c r="H27" s="779"/>
      <c r="I27" s="620">
        <f t="shared" si="3"/>
        <v>4505.2599999999993</v>
      </c>
    </row>
    <row r="28" spans="2:9" x14ac:dyDescent="0.25">
      <c r="B28" s="339">
        <f t="shared" si="1"/>
        <v>154</v>
      </c>
      <c r="C28" s="328"/>
      <c r="D28" s="329"/>
      <c r="E28" s="341"/>
      <c r="F28" s="329">
        <f t="shared" si="0"/>
        <v>0</v>
      </c>
      <c r="G28" s="608"/>
      <c r="H28" s="614"/>
      <c r="I28" s="129">
        <f t="shared" si="3"/>
        <v>4505.2599999999993</v>
      </c>
    </row>
    <row r="29" spans="2:9" x14ac:dyDescent="0.25">
      <c r="B29" s="339">
        <f t="shared" si="1"/>
        <v>154</v>
      </c>
      <c r="C29" s="328"/>
      <c r="D29" s="329"/>
      <c r="E29" s="341"/>
      <c r="F29" s="329">
        <f t="shared" si="0"/>
        <v>0</v>
      </c>
      <c r="G29" s="608"/>
      <c r="H29" s="614"/>
      <c r="I29" s="129">
        <f t="shared" si="3"/>
        <v>4505.2599999999993</v>
      </c>
    </row>
    <row r="30" spans="2:9" x14ac:dyDescent="0.25">
      <c r="B30" s="339">
        <f t="shared" si="1"/>
        <v>154</v>
      </c>
      <c r="C30" s="328"/>
      <c r="D30" s="329"/>
      <c r="E30" s="341"/>
      <c r="F30" s="329">
        <f t="shared" si="0"/>
        <v>0</v>
      </c>
      <c r="G30" s="608"/>
      <c r="H30" s="614"/>
      <c r="I30" s="129">
        <f t="shared" si="3"/>
        <v>4505.2599999999993</v>
      </c>
    </row>
    <row r="31" spans="2:9" x14ac:dyDescent="0.25">
      <c r="B31" s="339">
        <f t="shared" si="1"/>
        <v>154</v>
      </c>
      <c r="C31" s="328"/>
      <c r="D31" s="329"/>
      <c r="E31" s="615"/>
      <c r="F31" s="329">
        <f t="shared" si="0"/>
        <v>0</v>
      </c>
      <c r="G31" s="608"/>
      <c r="H31" s="614"/>
      <c r="I31" s="129">
        <f t="shared" si="3"/>
        <v>4505.2599999999993</v>
      </c>
    </row>
    <row r="32" spans="2:9" x14ac:dyDescent="0.25">
      <c r="B32" s="339">
        <f t="shared" si="1"/>
        <v>154</v>
      </c>
      <c r="C32" s="328"/>
      <c r="D32" s="329"/>
      <c r="E32" s="615"/>
      <c r="F32" s="329">
        <f t="shared" si="0"/>
        <v>0</v>
      </c>
      <c r="G32" s="608"/>
      <c r="H32" s="614"/>
      <c r="I32" s="129">
        <f t="shared" si="3"/>
        <v>4505.2599999999993</v>
      </c>
    </row>
    <row r="33" spans="1:9" x14ac:dyDescent="0.25">
      <c r="B33" s="339">
        <f t="shared" si="1"/>
        <v>154</v>
      </c>
      <c r="C33" s="328"/>
      <c r="D33" s="329"/>
      <c r="E33" s="615"/>
      <c r="F33" s="329">
        <f t="shared" si="0"/>
        <v>0</v>
      </c>
      <c r="G33" s="608"/>
      <c r="H33" s="614"/>
      <c r="I33" s="129">
        <f t="shared" si="3"/>
        <v>4505.2599999999993</v>
      </c>
    </row>
    <row r="34" spans="1:9" x14ac:dyDescent="0.25">
      <c r="B34" s="339">
        <f t="shared" si="1"/>
        <v>154</v>
      </c>
      <c r="C34" s="328"/>
      <c r="D34" s="329"/>
      <c r="E34" s="615"/>
      <c r="F34" s="329">
        <f t="shared" si="0"/>
        <v>0</v>
      </c>
      <c r="G34" s="608"/>
      <c r="H34" s="614"/>
      <c r="I34" s="129">
        <f t="shared" si="3"/>
        <v>4505.2599999999993</v>
      </c>
    </row>
    <row r="35" spans="1:9" x14ac:dyDescent="0.25">
      <c r="B35" s="339">
        <f t="shared" si="1"/>
        <v>154</v>
      </c>
      <c r="C35" s="328"/>
      <c r="D35" s="329"/>
      <c r="E35" s="615"/>
      <c r="F35" s="329">
        <f t="shared" si="0"/>
        <v>0</v>
      </c>
      <c r="G35" s="608"/>
      <c r="H35" s="614"/>
      <c r="I35" s="129">
        <f t="shared" si="3"/>
        <v>4505.2599999999993</v>
      </c>
    </row>
    <row r="36" spans="1:9" x14ac:dyDescent="0.25">
      <c r="B36" s="339">
        <f t="shared" si="1"/>
        <v>154</v>
      </c>
      <c r="C36" s="328"/>
      <c r="D36" s="329"/>
      <c r="E36" s="615"/>
      <c r="F36" s="329">
        <f t="shared" si="0"/>
        <v>0</v>
      </c>
      <c r="G36" s="608"/>
      <c r="H36" s="614"/>
      <c r="I36" s="129">
        <f t="shared" si="3"/>
        <v>4505.2599999999993</v>
      </c>
    </row>
    <row r="37" spans="1:9" x14ac:dyDescent="0.25">
      <c r="B37" s="339">
        <f t="shared" si="1"/>
        <v>154</v>
      </c>
      <c r="C37" s="328"/>
      <c r="D37" s="329"/>
      <c r="E37" s="615"/>
      <c r="F37" s="329">
        <f t="shared" si="0"/>
        <v>0</v>
      </c>
      <c r="G37" s="608"/>
      <c r="H37" s="614"/>
      <c r="I37" s="129">
        <f t="shared" si="3"/>
        <v>4505.2599999999993</v>
      </c>
    </row>
    <row r="38" spans="1:9" x14ac:dyDescent="0.25">
      <c r="B38" s="339">
        <f t="shared" si="1"/>
        <v>154</v>
      </c>
      <c r="C38" s="328"/>
      <c r="D38" s="329"/>
      <c r="E38" s="615"/>
      <c r="F38" s="329">
        <f t="shared" si="0"/>
        <v>0</v>
      </c>
      <c r="G38" s="608"/>
      <c r="H38" s="614"/>
      <c r="I38" s="129">
        <f t="shared" si="3"/>
        <v>4505.2599999999993</v>
      </c>
    </row>
    <row r="39" spans="1:9" x14ac:dyDescent="0.25">
      <c r="B39" s="339">
        <f t="shared" si="1"/>
        <v>154</v>
      </c>
      <c r="C39" s="328"/>
      <c r="D39" s="329"/>
      <c r="E39" s="615"/>
      <c r="F39" s="329">
        <f t="shared" si="0"/>
        <v>0</v>
      </c>
      <c r="G39" s="608"/>
      <c r="H39" s="614"/>
      <c r="I39" s="129">
        <f t="shared" si="3"/>
        <v>4505.2599999999993</v>
      </c>
    </row>
    <row r="40" spans="1:9" x14ac:dyDescent="0.25">
      <c r="A40" s="75"/>
      <c r="B40" s="339">
        <f t="shared" si="1"/>
        <v>154</v>
      </c>
      <c r="C40" s="328"/>
      <c r="D40" s="329"/>
      <c r="E40" s="615"/>
      <c r="F40" s="329">
        <f t="shared" si="0"/>
        <v>0</v>
      </c>
      <c r="G40" s="608"/>
      <c r="H40" s="614"/>
      <c r="I40" s="129">
        <f t="shared" si="3"/>
        <v>4505.2599999999993</v>
      </c>
    </row>
    <row r="41" spans="1:9" x14ac:dyDescent="0.25">
      <c r="B41" s="339">
        <f t="shared" si="1"/>
        <v>154</v>
      </c>
      <c r="C41" s="328"/>
      <c r="D41" s="329"/>
      <c r="E41" s="615"/>
      <c r="F41" s="329">
        <f t="shared" si="0"/>
        <v>0</v>
      </c>
      <c r="G41" s="608"/>
      <c r="H41" s="614"/>
      <c r="I41" s="129">
        <f t="shared" si="3"/>
        <v>4505.2599999999993</v>
      </c>
    </row>
    <row r="42" spans="1:9" x14ac:dyDescent="0.25">
      <c r="B42" s="339">
        <f t="shared" si="1"/>
        <v>154</v>
      </c>
      <c r="C42" s="328"/>
      <c r="D42" s="329"/>
      <c r="E42" s="615"/>
      <c r="F42" s="329">
        <f t="shared" si="0"/>
        <v>0</v>
      </c>
      <c r="G42" s="608"/>
      <c r="H42" s="614"/>
      <c r="I42" s="129">
        <f t="shared" si="3"/>
        <v>4505.2599999999993</v>
      </c>
    </row>
    <row r="43" spans="1:9" x14ac:dyDescent="0.25">
      <c r="B43" s="339">
        <f t="shared" si="1"/>
        <v>154</v>
      </c>
      <c r="C43" s="328"/>
      <c r="D43" s="329"/>
      <c r="E43" s="615"/>
      <c r="F43" s="329">
        <f t="shared" si="0"/>
        <v>0</v>
      </c>
      <c r="G43" s="608"/>
      <c r="H43" s="614"/>
      <c r="I43" s="129">
        <f t="shared" si="3"/>
        <v>4505.2599999999993</v>
      </c>
    </row>
    <row r="44" spans="1:9" x14ac:dyDescent="0.25">
      <c r="B44" s="339">
        <f t="shared" si="1"/>
        <v>154</v>
      </c>
      <c r="C44" s="328"/>
      <c r="D44" s="329"/>
      <c r="E44" s="615"/>
      <c r="F44" s="329">
        <f t="shared" si="0"/>
        <v>0</v>
      </c>
      <c r="G44" s="608"/>
      <c r="H44" s="614"/>
      <c r="I44" s="129">
        <f t="shared" si="3"/>
        <v>4505.2599999999993</v>
      </c>
    </row>
    <row r="45" spans="1:9" x14ac:dyDescent="0.25">
      <c r="B45" s="339">
        <f t="shared" si="1"/>
        <v>154</v>
      </c>
      <c r="C45" s="328"/>
      <c r="D45" s="329"/>
      <c r="E45" s="615"/>
      <c r="F45" s="329">
        <f t="shared" si="0"/>
        <v>0</v>
      </c>
      <c r="G45" s="608"/>
      <c r="H45" s="614"/>
      <c r="I45" s="129">
        <f t="shared" si="3"/>
        <v>4505.2599999999993</v>
      </c>
    </row>
    <row r="46" spans="1:9" x14ac:dyDescent="0.25">
      <c r="B46" s="339">
        <f t="shared" si="1"/>
        <v>154</v>
      </c>
      <c r="C46" s="328"/>
      <c r="D46" s="329"/>
      <c r="E46" s="615"/>
      <c r="F46" s="329">
        <f t="shared" si="0"/>
        <v>0</v>
      </c>
      <c r="G46" s="608"/>
      <c r="H46" s="614"/>
      <c r="I46" s="129">
        <f t="shared" si="3"/>
        <v>4505.2599999999993</v>
      </c>
    </row>
    <row r="47" spans="1:9" x14ac:dyDescent="0.25">
      <c r="B47" s="339">
        <f t="shared" si="1"/>
        <v>154</v>
      </c>
      <c r="C47" s="328"/>
      <c r="D47" s="329"/>
      <c r="E47" s="615"/>
      <c r="F47" s="329">
        <f t="shared" si="0"/>
        <v>0</v>
      </c>
      <c r="G47" s="608"/>
      <c r="H47" s="614"/>
      <c r="I47" s="129">
        <f t="shared" si="3"/>
        <v>4505.2599999999993</v>
      </c>
    </row>
    <row r="48" spans="1:9" x14ac:dyDescent="0.25">
      <c r="B48" s="339">
        <f t="shared" si="1"/>
        <v>154</v>
      </c>
      <c r="C48" s="328"/>
      <c r="D48" s="329"/>
      <c r="E48" s="615"/>
      <c r="F48" s="329">
        <f t="shared" si="0"/>
        <v>0</v>
      </c>
      <c r="G48" s="608"/>
      <c r="H48" s="614"/>
      <c r="I48" s="129">
        <f t="shared" si="3"/>
        <v>4505.2599999999993</v>
      </c>
    </row>
    <row r="49" spans="1:9" x14ac:dyDescent="0.25">
      <c r="B49" s="339">
        <f t="shared" si="1"/>
        <v>154</v>
      </c>
      <c r="C49" s="328"/>
      <c r="D49" s="329"/>
      <c r="E49" s="615"/>
      <c r="F49" s="329">
        <f t="shared" si="0"/>
        <v>0</v>
      </c>
      <c r="G49" s="608"/>
      <c r="H49" s="614"/>
      <c r="I49" s="129">
        <f t="shared" si="3"/>
        <v>4505.2599999999993</v>
      </c>
    </row>
    <row r="50" spans="1:9" x14ac:dyDescent="0.25">
      <c r="B50" s="339">
        <f t="shared" si="1"/>
        <v>154</v>
      </c>
      <c r="C50" s="328"/>
      <c r="D50" s="329"/>
      <c r="E50" s="615"/>
      <c r="F50" s="329">
        <f t="shared" si="0"/>
        <v>0</v>
      </c>
      <c r="G50" s="608"/>
      <c r="H50" s="614"/>
      <c r="I50" s="129">
        <f t="shared" si="3"/>
        <v>4505.2599999999993</v>
      </c>
    </row>
    <row r="51" spans="1:9" x14ac:dyDescent="0.25">
      <c r="B51" s="339">
        <f t="shared" si="1"/>
        <v>154</v>
      </c>
      <c r="C51" s="328"/>
      <c r="D51" s="329"/>
      <c r="E51" s="615"/>
      <c r="F51" s="329">
        <f t="shared" si="0"/>
        <v>0</v>
      </c>
      <c r="G51" s="608"/>
      <c r="H51" s="614"/>
      <c r="I51" s="129">
        <f t="shared" si="3"/>
        <v>4505.2599999999993</v>
      </c>
    </row>
    <row r="52" spans="1:9" x14ac:dyDescent="0.25">
      <c r="B52" s="339">
        <f t="shared" si="1"/>
        <v>154</v>
      </c>
      <c r="C52" s="328"/>
      <c r="D52" s="329"/>
      <c r="E52" s="615"/>
      <c r="F52" s="329">
        <f t="shared" si="0"/>
        <v>0</v>
      </c>
      <c r="G52" s="608"/>
      <c r="H52" s="614"/>
      <c r="I52" s="129">
        <f t="shared" si="3"/>
        <v>4505.2599999999993</v>
      </c>
    </row>
    <row r="53" spans="1:9" x14ac:dyDescent="0.25">
      <c r="B53" s="339">
        <f t="shared" si="1"/>
        <v>154</v>
      </c>
      <c r="C53" s="328"/>
      <c r="D53" s="329"/>
      <c r="E53" s="615"/>
      <c r="F53" s="329">
        <f t="shared" si="0"/>
        <v>0</v>
      </c>
      <c r="G53" s="608"/>
      <c r="H53" s="614"/>
      <c r="I53" s="129">
        <f t="shared" si="3"/>
        <v>4505.2599999999993</v>
      </c>
    </row>
    <row r="54" spans="1:9" x14ac:dyDescent="0.25">
      <c r="B54" s="339">
        <f t="shared" si="1"/>
        <v>154</v>
      </c>
      <c r="C54" s="328"/>
      <c r="D54" s="329"/>
      <c r="E54" s="615"/>
      <c r="F54" s="329">
        <f t="shared" si="0"/>
        <v>0</v>
      </c>
      <c r="G54" s="608"/>
      <c r="H54" s="614"/>
      <c r="I54" s="129">
        <f t="shared" si="3"/>
        <v>4505.2599999999993</v>
      </c>
    </row>
    <row r="55" spans="1:9" x14ac:dyDescent="0.25">
      <c r="B55" s="339">
        <f t="shared" si="1"/>
        <v>154</v>
      </c>
      <c r="C55" s="328"/>
      <c r="D55" s="329"/>
      <c r="E55" s="615"/>
      <c r="F55" s="329">
        <f t="shared" si="0"/>
        <v>0</v>
      </c>
      <c r="G55" s="608"/>
      <c r="H55" s="614"/>
      <c r="I55" s="129">
        <f t="shared" si="3"/>
        <v>4505.2599999999993</v>
      </c>
    </row>
    <row r="56" spans="1:9" x14ac:dyDescent="0.25">
      <c r="B56" s="339">
        <f t="shared" si="1"/>
        <v>154</v>
      </c>
      <c r="C56" s="328"/>
      <c r="D56" s="329"/>
      <c r="E56" s="615"/>
      <c r="F56" s="329">
        <f t="shared" si="0"/>
        <v>0</v>
      </c>
      <c r="G56" s="608"/>
      <c r="H56" s="614"/>
      <c r="I56" s="129">
        <f t="shared" si="3"/>
        <v>4505.2599999999993</v>
      </c>
    </row>
    <row r="57" spans="1:9" x14ac:dyDescent="0.25">
      <c r="B57" s="339">
        <f t="shared" si="1"/>
        <v>154</v>
      </c>
      <c r="C57" s="328"/>
      <c r="D57" s="329"/>
      <c r="E57" s="615"/>
      <c r="F57" s="329">
        <f t="shared" si="0"/>
        <v>0</v>
      </c>
      <c r="G57" s="608"/>
      <c r="H57" s="614"/>
      <c r="I57" s="129">
        <f t="shared" si="3"/>
        <v>4505.2599999999993</v>
      </c>
    </row>
    <row r="58" spans="1:9" x14ac:dyDescent="0.25">
      <c r="B58" s="339">
        <f t="shared" si="1"/>
        <v>154</v>
      </c>
      <c r="C58" s="328"/>
      <c r="D58" s="329"/>
      <c r="E58" s="468"/>
      <c r="F58" s="329"/>
      <c r="G58" s="608"/>
      <c r="H58" s="614"/>
      <c r="I58" s="129">
        <f t="shared" si="3"/>
        <v>4505.2599999999993</v>
      </c>
    </row>
    <row r="59" spans="1:9" x14ac:dyDescent="0.25">
      <c r="B59" s="339"/>
      <c r="C59" s="328"/>
      <c r="D59" s="329"/>
      <c r="E59" s="468"/>
      <c r="F59" s="329"/>
      <c r="G59" s="616"/>
      <c r="H59" s="468"/>
      <c r="I59" s="129"/>
    </row>
    <row r="60" spans="1:9" x14ac:dyDescent="0.25">
      <c r="B60" s="339"/>
      <c r="C60" s="328"/>
      <c r="D60" s="329"/>
      <c r="E60" s="468"/>
      <c r="F60" s="329"/>
      <c r="G60" s="616"/>
      <c r="H60" s="468"/>
      <c r="I60" s="129"/>
    </row>
    <row r="61" spans="1:9" ht="15.75" thickBot="1" x14ac:dyDescent="0.3">
      <c r="B61" s="74"/>
      <c r="C61" s="330"/>
      <c r="D61" s="520"/>
      <c r="E61" s="337"/>
      <c r="F61" s="336"/>
      <c r="G61" s="338"/>
      <c r="H61" s="467"/>
      <c r="I61" s="272"/>
    </row>
    <row r="62" spans="1:9" ht="15.75" thickTop="1" x14ac:dyDescent="0.25">
      <c r="A62" s="75"/>
      <c r="B62" s="75"/>
      <c r="C62" s="75">
        <f>SUM(C10:C61)</f>
        <v>60</v>
      </c>
      <c r="D62" s="103">
        <f>SUM(D10:D61)</f>
        <v>1754.85</v>
      </c>
      <c r="E62" s="75"/>
      <c r="F62" s="103">
        <f>SUM(F10:F61)</f>
        <v>1754.85</v>
      </c>
      <c r="G62" s="75"/>
      <c r="H62" s="75"/>
    </row>
    <row r="63" spans="1:9" x14ac:dyDescent="0.25">
      <c r="A63" s="75"/>
      <c r="B63" s="75"/>
      <c r="C63" s="627"/>
      <c r="D63" s="626"/>
      <c r="E63" s="626"/>
      <c r="F63" s="628"/>
      <c r="G63" s="75"/>
      <c r="H63" s="75"/>
    </row>
    <row r="64" spans="1:9" ht="15.75" thickBot="1" x14ac:dyDescent="0.3">
      <c r="A64" s="75"/>
      <c r="B64" s="75"/>
      <c r="C64" s="627"/>
      <c r="D64" s="626"/>
      <c r="E64" s="626"/>
      <c r="F64" s="626"/>
      <c r="G64" s="75"/>
      <c r="H64" s="75"/>
    </row>
    <row r="65" spans="1:8" ht="29.25" customHeight="1" x14ac:dyDescent="0.25">
      <c r="A65" s="75"/>
      <c r="B65" s="75"/>
      <c r="C65" s="75"/>
      <c r="D65" s="629" t="s">
        <v>21</v>
      </c>
      <c r="E65" s="630"/>
      <c r="F65" s="631">
        <f>E4+E5+E6+E7+E8-F62</f>
        <v>4505.26</v>
      </c>
      <c r="G65" s="75"/>
      <c r="H65" s="75"/>
    </row>
    <row r="66" spans="1:8" ht="28.5" customHeight="1" thickBot="1" x14ac:dyDescent="0.3">
      <c r="A66" s="75"/>
      <c r="B66" s="75"/>
      <c r="C66" s="75"/>
      <c r="D66" s="632" t="s">
        <v>4</v>
      </c>
      <c r="E66" s="633"/>
      <c r="F66" s="634">
        <f>F4+F5+F6+F7+F8-C62</f>
        <v>154</v>
      </c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155" t="s">
        <v>359</v>
      </c>
      <c r="B1" s="1155"/>
      <c r="C1" s="1155"/>
      <c r="D1" s="1155"/>
      <c r="E1" s="1155"/>
      <c r="F1" s="1155"/>
      <c r="G1" s="11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6" t="s">
        <v>102</v>
      </c>
      <c r="C4" s="100"/>
      <c r="D4" s="132"/>
      <c r="E4" s="86">
        <v>363.31</v>
      </c>
      <c r="F4" s="73">
        <v>5</v>
      </c>
      <c r="G4" s="826"/>
    </row>
    <row r="5" spans="1:9" x14ac:dyDescent="0.25">
      <c r="A5" s="75" t="s">
        <v>52</v>
      </c>
      <c r="B5" s="1247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1741.48</v>
      </c>
      <c r="H5" s="135">
        <f>E5-G5+E6</f>
        <v>1094.5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77" t="s">
        <v>7</v>
      </c>
      <c r="C7" s="578" t="s">
        <v>8</v>
      </c>
      <c r="D7" s="579" t="s">
        <v>17</v>
      </c>
      <c r="E7" s="580" t="s">
        <v>2</v>
      </c>
      <c r="F7" s="581" t="s">
        <v>18</v>
      </c>
      <c r="G7" s="582" t="s">
        <v>15</v>
      </c>
      <c r="H7" s="24"/>
    </row>
    <row r="8" spans="1:9" ht="15.75" thickTop="1" x14ac:dyDescent="0.25">
      <c r="A8" s="55"/>
      <c r="B8" s="728">
        <f>F4+F5+F6-C8</f>
        <v>117</v>
      </c>
      <c r="C8" s="917">
        <v>8</v>
      </c>
      <c r="D8" s="329">
        <v>193.63</v>
      </c>
      <c r="E8" s="131">
        <v>44947</v>
      </c>
      <c r="F8" s="92">
        <f t="shared" ref="F8" si="0">D8</f>
        <v>193.63</v>
      </c>
      <c r="G8" s="281" t="s">
        <v>176</v>
      </c>
      <c r="H8" s="236">
        <v>78</v>
      </c>
      <c r="I8" s="709">
        <f>E4+E5+E6-F8</f>
        <v>3005.66</v>
      </c>
    </row>
    <row r="9" spans="1:9" x14ac:dyDescent="0.25">
      <c r="A9" s="75"/>
      <c r="B9" s="728">
        <f>B8-C9</f>
        <v>74</v>
      </c>
      <c r="C9" s="917">
        <v>43</v>
      </c>
      <c r="D9" s="329">
        <v>1009.34</v>
      </c>
      <c r="E9" s="131">
        <v>44952</v>
      </c>
      <c r="F9" s="92">
        <f t="shared" ref="F9" si="1">D9</f>
        <v>1009.34</v>
      </c>
      <c r="G9" s="281" t="s">
        <v>184</v>
      </c>
      <c r="H9" s="236">
        <v>72</v>
      </c>
      <c r="I9" s="709">
        <f>I8-F9</f>
        <v>1996.3199999999997</v>
      </c>
    </row>
    <row r="10" spans="1:9" x14ac:dyDescent="0.25">
      <c r="A10" s="75"/>
      <c r="B10" s="402">
        <f t="shared" ref="B10:B28" si="2">B9-C10</f>
        <v>67</v>
      </c>
      <c r="C10" s="569">
        <v>7</v>
      </c>
      <c r="D10" s="983">
        <v>165.83</v>
      </c>
      <c r="E10" s="987">
        <v>44959</v>
      </c>
      <c r="F10" s="576">
        <f t="shared" ref="F10:F28" si="3">D10</f>
        <v>165.83</v>
      </c>
      <c r="G10" s="996" t="s">
        <v>239</v>
      </c>
      <c r="H10" s="997">
        <v>78</v>
      </c>
      <c r="I10" s="129">
        <f t="shared" ref="I10:I28" si="4">I9-F10</f>
        <v>1830.4899999999998</v>
      </c>
    </row>
    <row r="11" spans="1:9" x14ac:dyDescent="0.25">
      <c r="A11" s="55"/>
      <c r="B11" s="402">
        <f t="shared" si="2"/>
        <v>60</v>
      </c>
      <c r="C11" s="569">
        <v>7</v>
      </c>
      <c r="D11" s="983">
        <v>163.38999999999999</v>
      </c>
      <c r="E11" s="987">
        <v>44973</v>
      </c>
      <c r="F11" s="576">
        <f t="shared" si="3"/>
        <v>163.38999999999999</v>
      </c>
      <c r="G11" s="996" t="s">
        <v>268</v>
      </c>
      <c r="H11" s="997">
        <v>78</v>
      </c>
      <c r="I11" s="129">
        <f t="shared" si="4"/>
        <v>1667.1</v>
      </c>
    </row>
    <row r="12" spans="1:9" x14ac:dyDescent="0.25">
      <c r="A12" s="75"/>
      <c r="B12" s="402">
        <f t="shared" si="2"/>
        <v>58</v>
      </c>
      <c r="C12" s="569">
        <v>2</v>
      </c>
      <c r="D12" s="983">
        <v>47.26</v>
      </c>
      <c r="E12" s="987">
        <v>44985</v>
      </c>
      <c r="F12" s="576">
        <f t="shared" si="3"/>
        <v>47.26</v>
      </c>
      <c r="G12" s="996" t="s">
        <v>311</v>
      </c>
      <c r="H12" s="997">
        <v>78</v>
      </c>
      <c r="I12" s="129">
        <f t="shared" si="4"/>
        <v>1619.84</v>
      </c>
    </row>
    <row r="13" spans="1:9" x14ac:dyDescent="0.25">
      <c r="A13" s="75"/>
      <c r="B13" s="728">
        <f t="shared" si="2"/>
        <v>51</v>
      </c>
      <c r="C13" s="569">
        <v>7</v>
      </c>
      <c r="D13" s="983">
        <v>162.03</v>
      </c>
      <c r="E13" s="987">
        <v>44988</v>
      </c>
      <c r="F13" s="576">
        <f t="shared" si="3"/>
        <v>162.03</v>
      </c>
      <c r="G13" s="996" t="s">
        <v>326</v>
      </c>
      <c r="H13" s="997">
        <v>72</v>
      </c>
      <c r="I13" s="709">
        <f t="shared" si="4"/>
        <v>1457.81</v>
      </c>
    </row>
    <row r="14" spans="1:9" x14ac:dyDescent="0.25">
      <c r="B14" s="402">
        <f t="shared" si="2"/>
        <v>51</v>
      </c>
      <c r="C14" s="569"/>
      <c r="D14" s="983"/>
      <c r="E14" s="987"/>
      <c r="F14" s="576">
        <f t="shared" si="3"/>
        <v>0</v>
      </c>
      <c r="G14" s="996"/>
      <c r="H14" s="997"/>
      <c r="I14" s="129">
        <f t="shared" si="4"/>
        <v>1457.81</v>
      </c>
    </row>
    <row r="15" spans="1:9" x14ac:dyDescent="0.25">
      <c r="B15" s="402">
        <f t="shared" si="2"/>
        <v>51</v>
      </c>
      <c r="C15" s="569"/>
      <c r="D15" s="983"/>
      <c r="E15" s="987"/>
      <c r="F15" s="576">
        <f t="shared" si="3"/>
        <v>0</v>
      </c>
      <c r="G15" s="996"/>
      <c r="H15" s="997"/>
      <c r="I15" s="129">
        <f t="shared" si="4"/>
        <v>1457.81</v>
      </c>
    </row>
    <row r="16" spans="1:9" x14ac:dyDescent="0.25">
      <c r="B16" s="402">
        <f t="shared" si="2"/>
        <v>51</v>
      </c>
      <c r="C16" s="569"/>
      <c r="D16" s="983"/>
      <c r="E16" s="987"/>
      <c r="F16" s="576">
        <f t="shared" si="3"/>
        <v>0</v>
      </c>
      <c r="G16" s="996"/>
      <c r="H16" s="998"/>
      <c r="I16" s="129">
        <f t="shared" si="4"/>
        <v>1457.81</v>
      </c>
    </row>
    <row r="17" spans="1:9" x14ac:dyDescent="0.25">
      <c r="B17" s="402">
        <f t="shared" si="2"/>
        <v>51</v>
      </c>
      <c r="C17" s="569"/>
      <c r="D17" s="983"/>
      <c r="E17" s="987"/>
      <c r="F17" s="576">
        <f t="shared" si="3"/>
        <v>0</v>
      </c>
      <c r="G17" s="996"/>
      <c r="H17" s="998"/>
      <c r="I17" s="129">
        <f t="shared" si="4"/>
        <v>1457.81</v>
      </c>
    </row>
    <row r="18" spans="1:9" x14ac:dyDescent="0.25">
      <c r="B18" s="402">
        <f t="shared" si="2"/>
        <v>51</v>
      </c>
      <c r="C18" s="569"/>
      <c r="D18" s="983"/>
      <c r="E18" s="987"/>
      <c r="F18" s="576">
        <f t="shared" si="3"/>
        <v>0</v>
      </c>
      <c r="G18" s="996"/>
      <c r="H18" s="998"/>
      <c r="I18" s="129">
        <f t="shared" si="4"/>
        <v>1457.81</v>
      </c>
    </row>
    <row r="19" spans="1:9" x14ac:dyDescent="0.25">
      <c r="B19" s="402">
        <f t="shared" si="2"/>
        <v>51</v>
      </c>
      <c r="C19" s="569"/>
      <c r="D19" s="983"/>
      <c r="E19" s="987"/>
      <c r="F19" s="576">
        <f t="shared" si="3"/>
        <v>0</v>
      </c>
      <c r="G19" s="996"/>
      <c r="H19" s="998"/>
      <c r="I19" s="129">
        <f t="shared" si="4"/>
        <v>1457.81</v>
      </c>
    </row>
    <row r="20" spans="1:9" x14ac:dyDescent="0.25">
      <c r="B20" s="402">
        <f t="shared" si="2"/>
        <v>51</v>
      </c>
      <c r="C20" s="569"/>
      <c r="D20" s="983"/>
      <c r="E20" s="987"/>
      <c r="F20" s="576">
        <f t="shared" si="3"/>
        <v>0</v>
      </c>
      <c r="G20" s="996"/>
      <c r="H20" s="998"/>
      <c r="I20" s="129">
        <f t="shared" si="4"/>
        <v>1457.81</v>
      </c>
    </row>
    <row r="21" spans="1:9" x14ac:dyDescent="0.25">
      <c r="B21" s="402">
        <f t="shared" si="2"/>
        <v>51</v>
      </c>
      <c r="C21" s="569"/>
      <c r="D21" s="983"/>
      <c r="E21" s="987"/>
      <c r="F21" s="576">
        <f t="shared" si="3"/>
        <v>0</v>
      </c>
      <c r="G21" s="996"/>
      <c r="H21" s="999"/>
      <c r="I21" s="129">
        <f t="shared" si="4"/>
        <v>1457.81</v>
      </c>
    </row>
    <row r="22" spans="1:9" x14ac:dyDescent="0.25">
      <c r="B22" s="402">
        <f t="shared" si="2"/>
        <v>51</v>
      </c>
      <c r="C22" s="569"/>
      <c r="D22" s="329"/>
      <c r="E22" s="131"/>
      <c r="F22" s="92">
        <f t="shared" si="3"/>
        <v>0</v>
      </c>
      <c r="G22" s="281"/>
      <c r="H22" s="149"/>
      <c r="I22" s="129">
        <f t="shared" si="4"/>
        <v>1457.81</v>
      </c>
    </row>
    <row r="23" spans="1:9" x14ac:dyDescent="0.25">
      <c r="B23" s="402">
        <f t="shared" si="2"/>
        <v>51</v>
      </c>
      <c r="C23" s="569"/>
      <c r="D23" s="329"/>
      <c r="E23" s="131"/>
      <c r="F23" s="92">
        <f t="shared" si="3"/>
        <v>0</v>
      </c>
      <c r="G23" s="281"/>
      <c r="H23" s="149"/>
      <c r="I23" s="129">
        <f t="shared" si="4"/>
        <v>1457.81</v>
      </c>
    </row>
    <row r="24" spans="1:9" x14ac:dyDescent="0.25">
      <c r="B24" s="402">
        <f t="shared" si="2"/>
        <v>51</v>
      </c>
      <c r="C24" s="569"/>
      <c r="D24" s="329"/>
      <c r="E24" s="131"/>
      <c r="F24" s="92">
        <f t="shared" si="3"/>
        <v>0</v>
      </c>
      <c r="G24" s="281"/>
      <c r="H24" s="149"/>
      <c r="I24" s="129">
        <f t="shared" si="4"/>
        <v>1457.81</v>
      </c>
    </row>
    <row r="25" spans="1:9" x14ac:dyDescent="0.25">
      <c r="B25" s="402">
        <f t="shared" si="2"/>
        <v>51</v>
      </c>
      <c r="C25" s="569"/>
      <c r="D25" s="329"/>
      <c r="E25" s="131"/>
      <c r="F25" s="92">
        <f t="shared" si="3"/>
        <v>0</v>
      </c>
      <c r="G25" s="281"/>
      <c r="H25" s="149"/>
      <c r="I25" s="129">
        <f t="shared" si="4"/>
        <v>1457.81</v>
      </c>
    </row>
    <row r="26" spans="1:9" x14ac:dyDescent="0.25">
      <c r="B26" s="402">
        <f t="shared" si="2"/>
        <v>51</v>
      </c>
      <c r="C26" s="569"/>
      <c r="D26" s="329"/>
      <c r="E26" s="131"/>
      <c r="F26" s="92">
        <f t="shared" si="3"/>
        <v>0</v>
      </c>
      <c r="G26" s="918"/>
      <c r="H26" s="149"/>
      <c r="I26" s="129">
        <f t="shared" si="4"/>
        <v>1457.81</v>
      </c>
    </row>
    <row r="27" spans="1:9" x14ac:dyDescent="0.25">
      <c r="B27" s="402">
        <f t="shared" si="2"/>
        <v>51</v>
      </c>
      <c r="C27" s="569"/>
      <c r="D27" s="919"/>
      <c r="E27" s="131"/>
      <c r="F27" s="92">
        <f t="shared" si="3"/>
        <v>0</v>
      </c>
      <c r="G27" s="95"/>
      <c r="H27" s="65"/>
      <c r="I27" s="129">
        <f t="shared" si="4"/>
        <v>1457.81</v>
      </c>
    </row>
    <row r="28" spans="1:9" x14ac:dyDescent="0.25">
      <c r="B28" s="402">
        <f t="shared" si="2"/>
        <v>51</v>
      </c>
      <c r="C28" s="569"/>
      <c r="D28" s="919"/>
      <c r="E28" s="920"/>
      <c r="F28" s="92">
        <f t="shared" si="3"/>
        <v>0</v>
      </c>
      <c r="G28" s="95"/>
      <c r="H28" s="65"/>
      <c r="I28" s="129">
        <f t="shared" si="4"/>
        <v>1457.81</v>
      </c>
    </row>
    <row r="29" spans="1:9" x14ac:dyDescent="0.25">
      <c r="B29" s="403"/>
      <c r="C29" s="569"/>
      <c r="D29" s="613"/>
      <c r="E29" s="115"/>
      <c r="F29" s="14"/>
      <c r="G29" s="31"/>
      <c r="H29" s="17"/>
    </row>
    <row r="30" spans="1:9" x14ac:dyDescent="0.25">
      <c r="B30" s="403"/>
      <c r="C30" s="569"/>
      <c r="D30" s="513"/>
      <c r="E30" s="115"/>
      <c r="F30" s="6"/>
    </row>
    <row r="31" spans="1:9" ht="15.75" thickBot="1" x14ac:dyDescent="0.3">
      <c r="B31" s="474"/>
      <c r="C31" s="570"/>
      <c r="D31" s="567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74</v>
      </c>
      <c r="D32" s="103">
        <f>SUM(C8:C31)</f>
        <v>74</v>
      </c>
      <c r="E32" s="75"/>
      <c r="F32" s="103">
        <f>SUM(F8:F31)</f>
        <v>1741.48</v>
      </c>
      <c r="G32" s="75"/>
      <c r="H32" s="75"/>
    </row>
    <row r="33" spans="1:8" x14ac:dyDescent="0.25">
      <c r="A33" s="75"/>
      <c r="B33" s="75"/>
      <c r="C33" s="75"/>
      <c r="D33" s="822" t="s">
        <v>21</v>
      </c>
      <c r="E33" s="823"/>
      <c r="F33" s="138">
        <f>E5-D32</f>
        <v>2761.98</v>
      </c>
      <c r="G33" s="75"/>
      <c r="H33" s="75"/>
    </row>
    <row r="34" spans="1:8" ht="15.75" thickBot="1" x14ac:dyDescent="0.3">
      <c r="A34" s="75"/>
      <c r="B34" s="75"/>
      <c r="C34" s="75"/>
      <c r="D34" s="824" t="s">
        <v>4</v>
      </c>
      <c r="E34" s="825"/>
      <c r="F34" s="49">
        <f>F4+F5-C32</f>
        <v>51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55" t="s">
        <v>363</v>
      </c>
      <c r="B1" s="1155"/>
      <c r="C1" s="1155"/>
      <c r="D1" s="1155"/>
      <c r="E1" s="1155"/>
      <c r="F1" s="1155"/>
      <c r="G1" s="11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6" t="s">
        <v>107</v>
      </c>
      <c r="C4" s="100"/>
      <c r="D4" s="132"/>
      <c r="E4" s="86"/>
      <c r="F4" s="73"/>
      <c r="G4" s="230"/>
    </row>
    <row r="5" spans="1:9" x14ac:dyDescent="0.25">
      <c r="A5" s="1169" t="s">
        <v>92</v>
      </c>
      <c r="B5" s="1247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1946.2299999999998</v>
      </c>
      <c r="H5" s="135">
        <f>E5-G5</f>
        <v>54.440000000000282</v>
      </c>
    </row>
    <row r="6" spans="1:9" ht="15.75" thickBot="1" x14ac:dyDescent="0.3">
      <c r="A6" s="1169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109</v>
      </c>
      <c r="H8" s="71">
        <v>57</v>
      </c>
      <c r="I8" s="709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61">
        <v>13.61</v>
      </c>
      <c r="E9" s="549">
        <v>44840</v>
      </c>
      <c r="F9" s="661">
        <f t="shared" si="0"/>
        <v>13.61</v>
      </c>
      <c r="G9" s="666" t="s">
        <v>110</v>
      </c>
      <c r="H9" s="322">
        <v>57</v>
      </c>
      <c r="I9" s="129">
        <f>I8-D9</f>
        <v>1946.2300000000002</v>
      </c>
    </row>
    <row r="10" spans="1:9" x14ac:dyDescent="0.25">
      <c r="A10" s="75"/>
      <c r="B10" s="733">
        <f t="shared" ref="B10:B26" si="1">B9-C10</f>
        <v>141</v>
      </c>
      <c r="C10" s="15">
        <v>2</v>
      </c>
      <c r="D10" s="661">
        <v>27.22</v>
      </c>
      <c r="E10" s="549">
        <v>44846</v>
      </c>
      <c r="F10" s="661">
        <f t="shared" si="0"/>
        <v>27.22</v>
      </c>
      <c r="G10" s="667" t="s">
        <v>111</v>
      </c>
      <c r="H10" s="668">
        <v>57</v>
      </c>
      <c r="I10" s="709">
        <f t="shared" ref="I10:I28" si="2">I9-D10</f>
        <v>1919.0100000000002</v>
      </c>
    </row>
    <row r="11" spans="1:9" x14ac:dyDescent="0.25">
      <c r="A11" s="55"/>
      <c r="B11" s="733">
        <f t="shared" si="1"/>
        <v>139</v>
      </c>
      <c r="C11" s="15">
        <v>2</v>
      </c>
      <c r="D11" s="576">
        <f>13.61+13.61</f>
        <v>27.22</v>
      </c>
      <c r="E11" s="575">
        <v>44907</v>
      </c>
      <c r="F11" s="576">
        <f t="shared" si="0"/>
        <v>27.22</v>
      </c>
      <c r="G11" s="809" t="s">
        <v>133</v>
      </c>
      <c r="H11" s="370">
        <v>57</v>
      </c>
      <c r="I11" s="709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05">
        <v>762.16</v>
      </c>
      <c r="E12" s="908">
        <v>44940</v>
      </c>
      <c r="F12" s="905">
        <f t="shared" si="0"/>
        <v>762.16</v>
      </c>
      <c r="G12" s="891" t="s">
        <v>164</v>
      </c>
      <c r="H12" s="200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05">
        <v>13.61</v>
      </c>
      <c r="E13" s="908">
        <v>44943</v>
      </c>
      <c r="F13" s="905">
        <f t="shared" si="0"/>
        <v>13.61</v>
      </c>
      <c r="G13" s="891" t="s">
        <v>165</v>
      </c>
      <c r="H13" s="200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05">
        <v>13.61</v>
      </c>
      <c r="E14" s="908">
        <v>44944</v>
      </c>
      <c r="F14" s="905">
        <f t="shared" si="0"/>
        <v>13.61</v>
      </c>
      <c r="G14" s="891" t="s">
        <v>167</v>
      </c>
      <c r="H14" s="200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05">
        <v>13.61</v>
      </c>
      <c r="E15" s="908">
        <v>44947</v>
      </c>
      <c r="F15" s="905">
        <f t="shared" si="0"/>
        <v>13.61</v>
      </c>
      <c r="G15" s="891" t="s">
        <v>178</v>
      </c>
      <c r="H15" s="200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05">
        <v>81.66</v>
      </c>
      <c r="E16" s="908">
        <v>44947</v>
      </c>
      <c r="F16" s="905">
        <f t="shared" si="0"/>
        <v>81.66</v>
      </c>
      <c r="G16" s="891" t="s">
        <v>179</v>
      </c>
      <c r="H16" s="200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09">
        <v>68.05</v>
      </c>
      <c r="E17" s="908">
        <v>44949</v>
      </c>
      <c r="F17" s="905">
        <f t="shared" si="0"/>
        <v>68.05</v>
      </c>
      <c r="G17" s="891" t="s">
        <v>177</v>
      </c>
      <c r="H17" s="200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05">
        <v>666.89</v>
      </c>
      <c r="E18" s="908">
        <v>44949</v>
      </c>
      <c r="F18" s="905">
        <f t="shared" si="0"/>
        <v>666.89</v>
      </c>
      <c r="G18" s="891" t="s">
        <v>181</v>
      </c>
      <c r="H18" s="200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05">
        <v>68.05</v>
      </c>
      <c r="E19" s="908">
        <v>44951</v>
      </c>
      <c r="F19" s="905">
        <f t="shared" si="0"/>
        <v>68.05</v>
      </c>
      <c r="G19" s="891" t="s">
        <v>183</v>
      </c>
      <c r="H19" s="200">
        <v>57</v>
      </c>
      <c r="I19" s="129">
        <f t="shared" si="2"/>
        <v>204.15000000000049</v>
      </c>
    </row>
    <row r="20" spans="1:9" x14ac:dyDescent="0.25">
      <c r="B20" s="733">
        <f t="shared" si="1"/>
        <v>9</v>
      </c>
      <c r="C20" s="15">
        <v>6</v>
      </c>
      <c r="D20" s="905">
        <v>81.66</v>
      </c>
      <c r="E20" s="908">
        <v>44954</v>
      </c>
      <c r="F20" s="905">
        <f t="shared" si="0"/>
        <v>81.66</v>
      </c>
      <c r="G20" s="891" t="s">
        <v>186</v>
      </c>
      <c r="H20" s="200">
        <v>57</v>
      </c>
      <c r="I20" s="709">
        <f t="shared" si="2"/>
        <v>122.49000000000049</v>
      </c>
    </row>
    <row r="21" spans="1:9" x14ac:dyDescent="0.25">
      <c r="B21" s="733">
        <f t="shared" si="1"/>
        <v>4</v>
      </c>
      <c r="C21" s="15">
        <v>5</v>
      </c>
      <c r="D21" s="990">
        <v>68.05</v>
      </c>
      <c r="E21" s="991">
        <v>44959</v>
      </c>
      <c r="F21" s="990">
        <f t="shared" si="0"/>
        <v>68.05</v>
      </c>
      <c r="G21" s="992" t="s">
        <v>237</v>
      </c>
      <c r="H21" s="993">
        <v>57</v>
      </c>
      <c r="I21" s="709">
        <f t="shared" si="2"/>
        <v>54.440000000000495</v>
      </c>
    </row>
    <row r="22" spans="1:9" x14ac:dyDescent="0.25">
      <c r="B22" s="104">
        <f t="shared" si="1"/>
        <v>4</v>
      </c>
      <c r="C22" s="15"/>
      <c r="D22" s="990"/>
      <c r="E22" s="991"/>
      <c r="F22" s="990">
        <f t="shared" si="0"/>
        <v>0</v>
      </c>
      <c r="G22" s="992"/>
      <c r="H22" s="993"/>
      <c r="I22" s="129">
        <f t="shared" si="2"/>
        <v>54.440000000000495</v>
      </c>
    </row>
    <row r="23" spans="1:9" x14ac:dyDescent="0.25">
      <c r="B23" s="104">
        <f t="shared" si="1"/>
        <v>4</v>
      </c>
      <c r="C23" s="15"/>
      <c r="D23" s="990"/>
      <c r="E23" s="991"/>
      <c r="F23" s="990">
        <f t="shared" si="0"/>
        <v>0</v>
      </c>
      <c r="G23" s="992"/>
      <c r="H23" s="993"/>
      <c r="I23" s="129">
        <f t="shared" si="2"/>
        <v>54.440000000000495</v>
      </c>
    </row>
    <row r="24" spans="1:9" x14ac:dyDescent="0.25">
      <c r="B24" s="104">
        <f t="shared" si="1"/>
        <v>4</v>
      </c>
      <c r="C24" s="15"/>
      <c r="D24" s="990"/>
      <c r="E24" s="991"/>
      <c r="F24" s="990">
        <f t="shared" si="0"/>
        <v>0</v>
      </c>
      <c r="G24" s="994"/>
      <c r="H24" s="993"/>
      <c r="I24" s="129">
        <f t="shared" si="2"/>
        <v>54.440000000000495</v>
      </c>
    </row>
    <row r="25" spans="1:9" x14ac:dyDescent="0.25">
      <c r="B25" s="104">
        <f t="shared" si="1"/>
        <v>4</v>
      </c>
      <c r="C25" s="15"/>
      <c r="D25" s="990"/>
      <c r="E25" s="991"/>
      <c r="F25" s="990">
        <f t="shared" si="0"/>
        <v>0</v>
      </c>
      <c r="G25" s="994"/>
      <c r="H25" s="993"/>
      <c r="I25" s="129">
        <f t="shared" si="2"/>
        <v>54.440000000000495</v>
      </c>
    </row>
    <row r="26" spans="1:9" x14ac:dyDescent="0.25">
      <c r="B26" s="104">
        <f t="shared" si="1"/>
        <v>4</v>
      </c>
      <c r="C26" s="15"/>
      <c r="D26" s="990"/>
      <c r="E26" s="991"/>
      <c r="F26" s="990">
        <f t="shared" si="0"/>
        <v>0</v>
      </c>
      <c r="G26" s="994"/>
      <c r="H26" s="993"/>
      <c r="I26" s="129">
        <f t="shared" si="2"/>
        <v>54.440000000000495</v>
      </c>
    </row>
    <row r="27" spans="1:9" x14ac:dyDescent="0.25">
      <c r="B27" s="104"/>
      <c r="C27" s="15"/>
      <c r="D27" s="990"/>
      <c r="E27" s="991"/>
      <c r="F27" s="990">
        <f t="shared" si="0"/>
        <v>0</v>
      </c>
      <c r="G27" s="994"/>
      <c r="H27" s="995"/>
      <c r="I27" s="129">
        <f t="shared" si="2"/>
        <v>54.440000000000495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54.440000000000495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699"/>
      <c r="F30" s="6"/>
    </row>
    <row r="31" spans="1:9" ht="15.75" thickBot="1" x14ac:dyDescent="0.3">
      <c r="B31" s="74"/>
      <c r="C31" s="87"/>
      <c r="D31" s="76"/>
      <c r="E31" s="700"/>
      <c r="F31" s="76"/>
      <c r="G31" s="24"/>
    </row>
    <row r="32" spans="1:9" ht="16.5" thickTop="1" thickBot="1" x14ac:dyDescent="0.3">
      <c r="A32" s="75"/>
      <c r="B32" s="75"/>
      <c r="C32" s="124">
        <f>SUM(C8:C31)</f>
        <v>143</v>
      </c>
      <c r="D32" s="103">
        <f>SUM(D8:D31)</f>
        <v>1946.2299999999998</v>
      </c>
      <c r="E32" s="75"/>
      <c r="F32" s="103">
        <f>SUM(F8:F31)</f>
        <v>1946.2299999999998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E5-D32</f>
        <v>54.440000000000282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59" t="s">
        <v>187</v>
      </c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ht="22.5" customHeight="1" x14ac:dyDescent="0.25">
      <c r="A5" s="219"/>
      <c r="B5" s="1160" t="s">
        <v>325</v>
      </c>
      <c r="C5" s="377"/>
      <c r="D5" s="131"/>
      <c r="E5" s="203"/>
      <c r="F5" s="62"/>
      <c r="G5" s="5"/>
    </row>
    <row r="6" spans="1:9" ht="20.25" x14ac:dyDescent="0.3">
      <c r="A6" s="834"/>
      <c r="B6" s="1160"/>
      <c r="C6" s="222"/>
      <c r="D6" s="131"/>
      <c r="E6" s="730"/>
      <c r="F6" s="7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5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197"/>
      <c r="F9" s="69">
        <f t="shared" ref="F9:F10" si="0">D9</f>
        <v>0</v>
      </c>
      <c r="G9" s="70"/>
      <c r="H9" s="71"/>
      <c r="I9" s="331">
        <f>E6-F9+E5+E7+E4</f>
        <v>0</v>
      </c>
    </row>
    <row r="10" spans="1:9" x14ac:dyDescent="0.25">
      <c r="A10" s="189"/>
      <c r="B10" s="83">
        <f>B9-C10</f>
        <v>0</v>
      </c>
      <c r="C10" s="15"/>
      <c r="D10" s="625"/>
      <c r="E10" s="652"/>
      <c r="F10" s="625">
        <f t="shared" si="0"/>
        <v>0</v>
      </c>
      <c r="G10" s="623"/>
      <c r="H10" s="624"/>
      <c r="I10" s="656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25"/>
      <c r="E11" s="652"/>
      <c r="F11" s="625">
        <f>D11</f>
        <v>0</v>
      </c>
      <c r="G11" s="623"/>
      <c r="H11" s="624"/>
      <c r="I11" s="656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25"/>
      <c r="E12" s="652"/>
      <c r="F12" s="625">
        <f>D12</f>
        <v>0</v>
      </c>
      <c r="G12" s="623"/>
      <c r="H12" s="624"/>
      <c r="I12" s="65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25"/>
      <c r="E13" s="652"/>
      <c r="F13" s="625">
        <f t="shared" ref="F13:F73" si="3">D13</f>
        <v>0</v>
      </c>
      <c r="G13" s="623"/>
      <c r="H13" s="624"/>
      <c r="I13" s="65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25"/>
      <c r="E14" s="652"/>
      <c r="F14" s="625">
        <f t="shared" si="3"/>
        <v>0</v>
      </c>
      <c r="G14" s="623"/>
      <c r="H14" s="624"/>
      <c r="I14" s="65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25"/>
      <c r="E15" s="652"/>
      <c r="F15" s="625">
        <f t="shared" si="3"/>
        <v>0</v>
      </c>
      <c r="G15" s="623"/>
      <c r="H15" s="624"/>
      <c r="I15" s="65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52"/>
      <c r="F16" s="625">
        <f t="shared" si="3"/>
        <v>0</v>
      </c>
      <c r="G16" s="623"/>
      <c r="H16" s="624"/>
      <c r="I16" s="65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52"/>
      <c r="F17" s="625">
        <f t="shared" si="3"/>
        <v>0</v>
      </c>
      <c r="G17" s="623"/>
      <c r="H17" s="624"/>
      <c r="I17" s="65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57" t="s">
        <v>11</v>
      </c>
      <c r="D83" s="115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59"/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8" t="s">
        <v>80</v>
      </c>
      <c r="C4" s="100"/>
      <c r="D4" s="132"/>
      <c r="E4" s="86"/>
      <c r="F4" s="73"/>
      <c r="G4" s="230"/>
    </row>
    <row r="5" spans="1:9" x14ac:dyDescent="0.25">
      <c r="A5" s="75"/>
      <c r="B5" s="1249"/>
      <c r="C5" s="100"/>
      <c r="D5" s="132"/>
      <c r="E5" s="86"/>
      <c r="F5" s="73"/>
      <c r="G5" s="514">
        <f>F32</f>
        <v>0</v>
      </c>
      <c r="H5" s="135">
        <f>E5-G5</f>
        <v>0</v>
      </c>
    </row>
    <row r="6" spans="1:9" ht="15.75" thickBot="1" x14ac:dyDescent="0.3">
      <c r="B6" s="512" t="s">
        <v>81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15"/>
      <c r="D9" s="103"/>
      <c r="E9" s="516"/>
      <c r="F9" s="92">
        <f t="shared" si="0"/>
        <v>0</v>
      </c>
      <c r="G9" s="517"/>
      <c r="H9" s="71"/>
      <c r="I9" s="47">
        <f>I8-D9</f>
        <v>0</v>
      </c>
    </row>
    <row r="10" spans="1:9" x14ac:dyDescent="0.25">
      <c r="A10" s="75"/>
      <c r="B10" s="2"/>
      <c r="C10" s="515"/>
      <c r="D10" s="103"/>
      <c r="E10" s="516"/>
      <c r="F10" s="92">
        <f t="shared" si="0"/>
        <v>0</v>
      </c>
      <c r="G10" s="517"/>
      <c r="H10" s="71"/>
      <c r="I10" s="47">
        <f t="shared" ref="I10:I28" si="1">I9-D10</f>
        <v>0</v>
      </c>
    </row>
    <row r="11" spans="1:9" x14ac:dyDescent="0.25">
      <c r="A11" s="55"/>
      <c r="B11" s="2"/>
      <c r="C11" s="515"/>
      <c r="D11" s="103"/>
      <c r="E11" s="516"/>
      <c r="F11" s="92">
        <f t="shared" si="0"/>
        <v>0</v>
      </c>
      <c r="G11" s="517"/>
      <c r="H11" s="71"/>
      <c r="I11" s="47">
        <f t="shared" si="1"/>
        <v>0</v>
      </c>
    </row>
    <row r="12" spans="1:9" x14ac:dyDescent="0.25">
      <c r="A12" s="75"/>
      <c r="B12" s="2"/>
      <c r="C12" s="515"/>
      <c r="D12" s="103"/>
      <c r="E12" s="516"/>
      <c r="F12" s="92">
        <f t="shared" si="0"/>
        <v>0</v>
      </c>
      <c r="G12" s="517"/>
      <c r="H12" s="71"/>
      <c r="I12" s="47">
        <f t="shared" si="1"/>
        <v>0</v>
      </c>
    </row>
    <row r="13" spans="1:9" x14ac:dyDescent="0.25">
      <c r="A13" s="75"/>
      <c r="B13" s="2"/>
      <c r="C13" s="515"/>
      <c r="D13" s="103"/>
      <c r="E13" s="516"/>
      <c r="F13" s="92">
        <f t="shared" si="0"/>
        <v>0</v>
      </c>
      <c r="G13" s="517"/>
      <c r="H13" s="71"/>
      <c r="I13" s="47">
        <f t="shared" si="1"/>
        <v>0</v>
      </c>
    </row>
    <row r="14" spans="1:9" x14ac:dyDescent="0.25">
      <c r="B14" s="2"/>
      <c r="C14" s="515"/>
      <c r="D14" s="103"/>
      <c r="E14" s="516"/>
      <c r="F14" s="92">
        <f t="shared" si="0"/>
        <v>0</v>
      </c>
      <c r="G14" s="517"/>
      <c r="H14" s="71"/>
      <c r="I14" s="47">
        <f t="shared" si="1"/>
        <v>0</v>
      </c>
    </row>
    <row r="15" spans="1:9" x14ac:dyDescent="0.25">
      <c r="B15" s="2"/>
      <c r="C15" s="515"/>
      <c r="D15" s="103"/>
      <c r="E15" s="516"/>
      <c r="F15" s="92">
        <f t="shared" si="0"/>
        <v>0</v>
      </c>
      <c r="G15" s="517"/>
      <c r="H15" s="71"/>
      <c r="I15" s="47">
        <f t="shared" si="1"/>
        <v>0</v>
      </c>
    </row>
    <row r="16" spans="1:9" x14ac:dyDescent="0.25">
      <c r="B16" s="2"/>
      <c r="C16" s="515"/>
      <c r="D16" s="103"/>
      <c r="E16" s="516"/>
      <c r="F16" s="92">
        <f t="shared" si="0"/>
        <v>0</v>
      </c>
      <c r="G16" s="517"/>
      <c r="H16" s="71"/>
      <c r="I16" s="47">
        <f t="shared" si="1"/>
        <v>0</v>
      </c>
    </row>
    <row r="17" spans="1:9" x14ac:dyDescent="0.25">
      <c r="B17" s="2"/>
      <c r="C17" s="53"/>
      <c r="D17" s="103"/>
      <c r="E17" s="516"/>
      <c r="F17" s="92">
        <f t="shared" si="0"/>
        <v>0</v>
      </c>
      <c r="G17" s="517"/>
      <c r="H17" s="71"/>
      <c r="I17" s="47">
        <f t="shared" si="1"/>
        <v>0</v>
      </c>
    </row>
    <row r="18" spans="1:9" x14ac:dyDescent="0.25">
      <c r="B18" s="2"/>
      <c r="C18" s="515"/>
      <c r="D18" s="103"/>
      <c r="E18" s="516"/>
      <c r="F18" s="92">
        <f t="shared" si="0"/>
        <v>0</v>
      </c>
      <c r="G18" s="517"/>
      <c r="H18" s="71"/>
      <c r="I18" s="47">
        <f t="shared" si="1"/>
        <v>0</v>
      </c>
    </row>
    <row r="19" spans="1:9" x14ac:dyDescent="0.25">
      <c r="B19" s="2"/>
      <c r="C19" s="515"/>
      <c r="D19" s="103"/>
      <c r="E19" s="516"/>
      <c r="F19" s="92">
        <f t="shared" si="0"/>
        <v>0</v>
      </c>
      <c r="G19" s="517"/>
      <c r="H19" s="71"/>
      <c r="I19" s="47">
        <f t="shared" si="1"/>
        <v>0</v>
      </c>
    </row>
    <row r="20" spans="1:9" x14ac:dyDescent="0.25">
      <c r="B20" s="2"/>
      <c r="C20" s="515"/>
      <c r="D20" s="103"/>
      <c r="E20" s="516"/>
      <c r="F20" s="92">
        <f t="shared" si="0"/>
        <v>0</v>
      </c>
      <c r="G20" s="517"/>
      <c r="H20" s="71"/>
      <c r="I20" s="47">
        <f t="shared" si="1"/>
        <v>0</v>
      </c>
    </row>
    <row r="21" spans="1:9" x14ac:dyDescent="0.25">
      <c r="B21" s="2"/>
      <c r="C21" s="515"/>
      <c r="D21" s="103"/>
      <c r="E21" s="516"/>
      <c r="F21" s="92">
        <f t="shared" si="0"/>
        <v>0</v>
      </c>
      <c r="G21" s="517"/>
      <c r="H21" s="71"/>
      <c r="I21" s="47">
        <f t="shared" si="1"/>
        <v>0</v>
      </c>
    </row>
    <row r="22" spans="1:9" x14ac:dyDescent="0.25">
      <c r="B22" s="2"/>
      <c r="C22" s="515"/>
      <c r="D22" s="103"/>
      <c r="E22" s="516"/>
      <c r="F22" s="92">
        <f t="shared" si="0"/>
        <v>0</v>
      </c>
      <c r="G22" s="517"/>
      <c r="H22" s="71"/>
      <c r="I22" s="47">
        <f t="shared" si="1"/>
        <v>0</v>
      </c>
    </row>
    <row r="23" spans="1:9" x14ac:dyDescent="0.25">
      <c r="B23" s="2"/>
      <c r="C23" s="515"/>
      <c r="D23" s="103"/>
      <c r="E23" s="516"/>
      <c r="F23" s="92">
        <f t="shared" si="0"/>
        <v>0</v>
      </c>
      <c r="G23" s="517"/>
      <c r="H23" s="71"/>
      <c r="I23" s="47">
        <f t="shared" si="1"/>
        <v>0</v>
      </c>
    </row>
    <row r="24" spans="1:9" x14ac:dyDescent="0.25">
      <c r="B24" s="2"/>
      <c r="C24" s="515"/>
      <c r="D24" s="103"/>
      <c r="E24" s="516"/>
      <c r="F24" s="92">
        <f t="shared" si="0"/>
        <v>0</v>
      </c>
      <c r="G24" s="517"/>
      <c r="H24" s="71"/>
      <c r="I24" s="47">
        <f t="shared" si="1"/>
        <v>0</v>
      </c>
    </row>
    <row r="25" spans="1:9" x14ac:dyDescent="0.25">
      <c r="B25" s="2"/>
      <c r="C25" s="515"/>
      <c r="D25" s="103"/>
      <c r="E25" s="516"/>
      <c r="F25" s="92">
        <f t="shared" si="0"/>
        <v>0</v>
      </c>
      <c r="G25" s="517"/>
      <c r="H25" s="71"/>
      <c r="I25" s="47">
        <f t="shared" si="1"/>
        <v>0</v>
      </c>
    </row>
    <row r="26" spans="1:9" x14ac:dyDescent="0.25">
      <c r="B26" s="107"/>
      <c r="C26" s="515"/>
      <c r="D26" s="103"/>
      <c r="E26" s="516"/>
      <c r="F26" s="92">
        <f t="shared" si="0"/>
        <v>0</v>
      </c>
      <c r="G26" s="518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59"/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6" t="s">
        <v>95</v>
      </c>
      <c r="C4" s="100"/>
      <c r="D4" s="132"/>
      <c r="E4" s="86"/>
      <c r="F4" s="73"/>
      <c r="G4" s="230"/>
    </row>
    <row r="5" spans="1:9" x14ac:dyDescent="0.25">
      <c r="A5" s="1163"/>
      <c r="B5" s="1247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163"/>
      <c r="C6" s="379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7"/>
      <c r="E8" s="237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7"/>
      <c r="E9" s="237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7"/>
      <c r="E10" s="237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7"/>
      <c r="E11" s="237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7"/>
      <c r="E12" s="237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7"/>
      <c r="E13" s="237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7"/>
      <c r="E14" s="237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7"/>
      <c r="E15" s="237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7"/>
      <c r="E16" s="428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29"/>
      <c r="E17" s="428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7"/>
      <c r="E18" s="428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7"/>
      <c r="E19" s="428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7"/>
      <c r="E20" s="428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7"/>
      <c r="E21" s="428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7"/>
      <c r="E22" s="428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7"/>
      <c r="E23" s="428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7"/>
      <c r="E24" s="428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7"/>
      <c r="E25" s="428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7"/>
      <c r="E26" s="428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18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59"/>
      <c r="B1" s="1159"/>
      <c r="C1" s="1159"/>
      <c r="D1" s="1159"/>
      <c r="E1" s="1159"/>
      <c r="F1" s="1159"/>
      <c r="G1" s="11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50" t="s">
        <v>96</v>
      </c>
      <c r="C4" s="100"/>
      <c r="D4" s="132"/>
      <c r="E4" s="86"/>
      <c r="F4" s="73"/>
      <c r="G4" s="230"/>
    </row>
    <row r="5" spans="1:10" x14ac:dyDescent="0.25">
      <c r="A5" s="1163"/>
      <c r="B5" s="1251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10" ht="15.75" thickBot="1" x14ac:dyDescent="0.3">
      <c r="A6" s="1163"/>
      <c r="C6" s="379"/>
      <c r="D6" s="132"/>
      <c r="E6" s="75"/>
      <c r="F6" s="73"/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5"/>
      <c r="B8" s="1101">
        <f>F5-C8</f>
        <v>0</v>
      </c>
      <c r="C8" s="702"/>
      <c r="D8" s="622"/>
      <c r="E8" s="726"/>
      <c r="F8" s="622">
        <f t="shared" ref="F8:F28" si="0">D8</f>
        <v>0</v>
      </c>
      <c r="G8" s="783"/>
      <c r="H8" s="624"/>
      <c r="I8" s="620">
        <f>E4+E5+E6-D8</f>
        <v>0</v>
      </c>
      <c r="J8" s="654"/>
    </row>
    <row r="9" spans="1:10" x14ac:dyDescent="0.25">
      <c r="A9" s="75"/>
      <c r="B9" s="1102">
        <f>B8-C9</f>
        <v>0</v>
      </c>
      <c r="C9" s="702"/>
      <c r="D9" s="622"/>
      <c r="E9" s="726"/>
      <c r="F9" s="622">
        <f t="shared" si="0"/>
        <v>0</v>
      </c>
      <c r="G9" s="783"/>
      <c r="H9" s="624"/>
      <c r="I9" s="620">
        <f>I8-D9</f>
        <v>0</v>
      </c>
      <c r="J9" s="654"/>
    </row>
    <row r="10" spans="1:10" x14ac:dyDescent="0.25">
      <c r="A10" s="75"/>
      <c r="B10" s="1102">
        <f t="shared" ref="B10:B28" si="1">B9-C10</f>
        <v>0</v>
      </c>
      <c r="C10" s="702"/>
      <c r="D10" s="622"/>
      <c r="E10" s="726"/>
      <c r="F10" s="622">
        <f t="shared" si="0"/>
        <v>0</v>
      </c>
      <c r="G10" s="783"/>
      <c r="H10" s="624"/>
      <c r="I10" s="620">
        <f t="shared" ref="I10:I27" si="2">I9-D10</f>
        <v>0</v>
      </c>
      <c r="J10" s="654"/>
    </row>
    <row r="11" spans="1:10" x14ac:dyDescent="0.25">
      <c r="A11" s="55"/>
      <c r="B11" s="1102">
        <f t="shared" si="1"/>
        <v>0</v>
      </c>
      <c r="C11" s="702"/>
      <c r="D11" s="622"/>
      <c r="E11" s="726"/>
      <c r="F11" s="622">
        <f t="shared" si="0"/>
        <v>0</v>
      </c>
      <c r="G11" s="783"/>
      <c r="H11" s="624"/>
      <c r="I11" s="620">
        <f t="shared" si="2"/>
        <v>0</v>
      </c>
      <c r="J11" s="654"/>
    </row>
    <row r="12" spans="1:10" x14ac:dyDescent="0.25">
      <c r="A12" s="75"/>
      <c r="B12" s="1102">
        <f t="shared" si="1"/>
        <v>0</v>
      </c>
      <c r="C12" s="702"/>
      <c r="D12" s="622"/>
      <c r="E12" s="726"/>
      <c r="F12" s="622">
        <f t="shared" si="0"/>
        <v>0</v>
      </c>
      <c r="G12" s="783"/>
      <c r="H12" s="624"/>
      <c r="I12" s="620">
        <f t="shared" si="2"/>
        <v>0</v>
      </c>
      <c r="J12" s="654"/>
    </row>
    <row r="13" spans="1:10" x14ac:dyDescent="0.25">
      <c r="A13" s="75"/>
      <c r="B13" s="1102">
        <f t="shared" si="1"/>
        <v>0</v>
      </c>
      <c r="C13" s="702"/>
      <c r="D13" s="622"/>
      <c r="E13" s="726"/>
      <c r="F13" s="622">
        <f t="shared" si="0"/>
        <v>0</v>
      </c>
      <c r="G13" s="783"/>
      <c r="H13" s="624"/>
      <c r="I13" s="620">
        <f t="shared" si="2"/>
        <v>0</v>
      </c>
      <c r="J13" s="654"/>
    </row>
    <row r="14" spans="1:10" x14ac:dyDescent="0.25">
      <c r="B14" s="1102">
        <f t="shared" si="1"/>
        <v>0</v>
      </c>
      <c r="C14" s="702"/>
      <c r="D14" s="622"/>
      <c r="E14" s="726"/>
      <c r="F14" s="622">
        <f t="shared" si="0"/>
        <v>0</v>
      </c>
      <c r="G14" s="783"/>
      <c r="H14" s="624"/>
      <c r="I14" s="620">
        <f t="shared" si="2"/>
        <v>0</v>
      </c>
      <c r="J14" s="654"/>
    </row>
    <row r="15" spans="1:10" x14ac:dyDescent="0.25">
      <c r="B15" s="1102">
        <f t="shared" si="1"/>
        <v>0</v>
      </c>
      <c r="C15" s="702"/>
      <c r="D15" s="622"/>
      <c r="E15" s="726"/>
      <c r="F15" s="622">
        <f t="shared" si="0"/>
        <v>0</v>
      </c>
      <c r="G15" s="783"/>
      <c r="H15" s="624"/>
      <c r="I15" s="620">
        <f t="shared" si="2"/>
        <v>0</v>
      </c>
      <c r="J15" s="654"/>
    </row>
    <row r="16" spans="1:10" x14ac:dyDescent="0.25">
      <c r="B16" s="1102">
        <f t="shared" si="1"/>
        <v>0</v>
      </c>
      <c r="C16" s="702"/>
      <c r="D16" s="622"/>
      <c r="E16" s="726"/>
      <c r="F16" s="622">
        <f t="shared" si="0"/>
        <v>0</v>
      </c>
      <c r="G16" s="783"/>
      <c r="H16" s="624"/>
      <c r="I16" s="620">
        <f t="shared" si="2"/>
        <v>0</v>
      </c>
      <c r="J16" s="654"/>
    </row>
    <row r="17" spans="1:10" x14ac:dyDescent="0.25">
      <c r="B17" s="1102">
        <f t="shared" si="1"/>
        <v>0</v>
      </c>
      <c r="C17" s="702"/>
      <c r="D17" s="625"/>
      <c r="E17" s="726"/>
      <c r="F17" s="622">
        <f t="shared" si="0"/>
        <v>0</v>
      </c>
      <c r="G17" s="783"/>
      <c r="H17" s="624"/>
      <c r="I17" s="620">
        <f t="shared" si="2"/>
        <v>0</v>
      </c>
      <c r="J17" s="654"/>
    </row>
    <row r="18" spans="1:10" x14ac:dyDescent="0.25">
      <c r="B18" s="1102">
        <f t="shared" si="1"/>
        <v>0</v>
      </c>
      <c r="C18" s="702"/>
      <c r="D18" s="622"/>
      <c r="E18" s="726"/>
      <c r="F18" s="622">
        <f t="shared" si="0"/>
        <v>0</v>
      </c>
      <c r="G18" s="783"/>
      <c r="H18" s="624"/>
      <c r="I18" s="620">
        <f t="shared" si="2"/>
        <v>0</v>
      </c>
      <c r="J18" s="654"/>
    </row>
    <row r="19" spans="1:10" x14ac:dyDescent="0.25">
      <c r="B19" s="1102">
        <f t="shared" si="1"/>
        <v>0</v>
      </c>
      <c r="C19" s="702"/>
      <c r="D19" s="622"/>
      <c r="E19" s="726"/>
      <c r="F19" s="622">
        <f t="shared" si="0"/>
        <v>0</v>
      </c>
      <c r="G19" s="783"/>
      <c r="H19" s="624"/>
      <c r="I19" s="620">
        <f t="shared" si="2"/>
        <v>0</v>
      </c>
      <c r="J19" s="654"/>
    </row>
    <row r="20" spans="1:10" x14ac:dyDescent="0.25">
      <c r="B20" s="1102">
        <f t="shared" si="1"/>
        <v>0</v>
      </c>
      <c r="C20" s="702"/>
      <c r="D20" s="622"/>
      <c r="E20" s="726"/>
      <c r="F20" s="622">
        <f t="shared" si="0"/>
        <v>0</v>
      </c>
      <c r="G20" s="783"/>
      <c r="H20" s="624"/>
      <c r="I20" s="620">
        <f t="shared" si="2"/>
        <v>0</v>
      </c>
      <c r="J20" s="654"/>
    </row>
    <row r="21" spans="1:10" x14ac:dyDescent="0.25">
      <c r="B21" s="1102">
        <f t="shared" si="1"/>
        <v>0</v>
      </c>
      <c r="C21" s="702"/>
      <c r="D21" s="622"/>
      <c r="E21" s="726"/>
      <c r="F21" s="622">
        <f t="shared" si="0"/>
        <v>0</v>
      </c>
      <c r="G21" s="783"/>
      <c r="H21" s="624"/>
      <c r="I21" s="620">
        <f t="shared" si="2"/>
        <v>0</v>
      </c>
      <c r="J21" s="654"/>
    </row>
    <row r="22" spans="1:10" x14ac:dyDescent="0.25">
      <c r="B22" s="1102">
        <f t="shared" si="1"/>
        <v>0</v>
      </c>
      <c r="C22" s="702"/>
      <c r="D22" s="1103"/>
      <c r="E22" s="1104"/>
      <c r="F22" s="622">
        <f t="shared" si="0"/>
        <v>0</v>
      </c>
      <c r="G22" s="783"/>
      <c r="H22" s="624"/>
      <c r="I22" s="620">
        <f t="shared" si="2"/>
        <v>0</v>
      </c>
      <c r="J22" s="654"/>
    </row>
    <row r="23" spans="1:10" x14ac:dyDescent="0.25">
      <c r="B23" s="1102">
        <f t="shared" si="1"/>
        <v>0</v>
      </c>
      <c r="C23" s="702"/>
      <c r="D23" s="1103"/>
      <c r="E23" s="1104"/>
      <c r="F23" s="622">
        <f t="shared" si="0"/>
        <v>0</v>
      </c>
      <c r="G23" s="783"/>
      <c r="H23" s="624"/>
      <c r="I23" s="620">
        <f t="shared" si="2"/>
        <v>0</v>
      </c>
      <c r="J23" s="654"/>
    </row>
    <row r="24" spans="1:10" x14ac:dyDescent="0.25">
      <c r="B24" s="2">
        <f t="shared" si="1"/>
        <v>0</v>
      </c>
      <c r="C24" s="15"/>
      <c r="D24" s="427"/>
      <c r="E24" s="428"/>
      <c r="F24" s="92">
        <f t="shared" si="0"/>
        <v>0</v>
      </c>
      <c r="G24" s="95"/>
      <c r="H24" s="71"/>
      <c r="I24" s="129">
        <f t="shared" si="2"/>
        <v>0</v>
      </c>
    </row>
    <row r="25" spans="1:10" x14ac:dyDescent="0.25">
      <c r="B25" s="2">
        <f t="shared" si="1"/>
        <v>0</v>
      </c>
      <c r="C25" s="15"/>
      <c r="D25" s="427"/>
      <c r="E25" s="428"/>
      <c r="F25" s="92">
        <f t="shared" si="0"/>
        <v>0</v>
      </c>
      <c r="G25" s="95"/>
      <c r="H25" s="71"/>
      <c r="I25" s="129">
        <f t="shared" si="2"/>
        <v>0</v>
      </c>
    </row>
    <row r="26" spans="1:10" x14ac:dyDescent="0.25">
      <c r="B26" s="2">
        <f t="shared" si="1"/>
        <v>0</v>
      </c>
      <c r="C26" s="15"/>
      <c r="D26" s="427"/>
      <c r="E26" s="428"/>
      <c r="F26" s="92">
        <f t="shared" si="0"/>
        <v>0</v>
      </c>
      <c r="G26" s="95"/>
      <c r="H26" s="71"/>
      <c r="I26" s="129">
        <f t="shared" si="2"/>
        <v>0</v>
      </c>
    </row>
    <row r="27" spans="1:10" x14ac:dyDescent="0.25">
      <c r="B27" s="2">
        <f t="shared" si="1"/>
        <v>0</v>
      </c>
      <c r="C27" s="15"/>
      <c r="D27" s="427"/>
      <c r="E27" s="428"/>
      <c r="F27" s="92">
        <f t="shared" si="0"/>
        <v>0</v>
      </c>
      <c r="G27" s="95"/>
      <c r="H27" s="71"/>
      <c r="I27" s="129">
        <f t="shared" si="2"/>
        <v>0</v>
      </c>
    </row>
    <row r="28" spans="1:10" x14ac:dyDescent="0.25">
      <c r="B28" s="2">
        <f t="shared" si="1"/>
        <v>0</v>
      </c>
      <c r="C28" s="15"/>
      <c r="D28" s="427"/>
      <c r="E28" s="428"/>
      <c r="F28" s="92">
        <f t="shared" si="0"/>
        <v>0</v>
      </c>
      <c r="G28" s="95"/>
      <c r="H28" s="71"/>
      <c r="I28" s="75"/>
    </row>
    <row r="29" spans="1:10" x14ac:dyDescent="0.25">
      <c r="B29" s="2"/>
      <c r="C29" s="15"/>
      <c r="D29" s="14"/>
      <c r="E29" s="85"/>
      <c r="F29" s="14"/>
      <c r="G29" s="31"/>
      <c r="H29" s="17"/>
    </row>
    <row r="30" spans="1:10" x14ac:dyDescent="0.25">
      <c r="B30" s="2"/>
      <c r="C30" s="15"/>
      <c r="D30" s="6"/>
      <c r="E30" s="85"/>
      <c r="F30" s="6"/>
    </row>
    <row r="31" spans="1:10" ht="15.75" thickBot="1" x14ac:dyDescent="0.3">
      <c r="B31" s="74"/>
      <c r="C31" s="87"/>
      <c r="D31" s="76"/>
      <c r="E31" s="418"/>
      <c r="F31" s="76"/>
      <c r="G31" s="24"/>
    </row>
    <row r="32" spans="1:10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59"/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x14ac:dyDescent="0.25">
      <c r="A5" s="219"/>
      <c r="B5" s="1161" t="s">
        <v>121</v>
      </c>
      <c r="C5" s="377"/>
      <c r="D5" s="638"/>
      <c r="E5" s="811"/>
      <c r="F5" s="751"/>
      <c r="G5" s="5"/>
    </row>
    <row r="6" spans="1:9" ht="20.25" x14ac:dyDescent="0.3">
      <c r="A6" s="834"/>
      <c r="B6" s="1161"/>
      <c r="C6" s="222"/>
      <c r="D6" s="638"/>
      <c r="E6" s="730"/>
      <c r="F6" s="7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4"/>
      <c r="D7" s="638"/>
      <c r="E7" s="625"/>
      <c r="F7" s="63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652"/>
      <c r="F9" s="625">
        <f t="shared" ref="F9:F10" si="0">D9</f>
        <v>0</v>
      </c>
      <c r="G9" s="623"/>
      <c r="H9" s="624"/>
      <c r="I9" s="1068">
        <f>E6-F9+E5+E7+E4</f>
        <v>0</v>
      </c>
    </row>
    <row r="10" spans="1:9" x14ac:dyDescent="0.25">
      <c r="A10" s="189"/>
      <c r="B10" s="83">
        <f>B9-C10</f>
        <v>0</v>
      </c>
      <c r="C10" s="15"/>
      <c r="D10" s="69"/>
      <c r="E10" s="652"/>
      <c r="F10" s="625">
        <f t="shared" si="0"/>
        <v>0</v>
      </c>
      <c r="G10" s="623"/>
      <c r="H10" s="624"/>
      <c r="I10" s="656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9"/>
      <c r="E11" s="652"/>
      <c r="F11" s="625">
        <f>D11</f>
        <v>0</v>
      </c>
      <c r="G11" s="623"/>
      <c r="H11" s="624"/>
      <c r="I11" s="656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9"/>
      <c r="E12" s="652"/>
      <c r="F12" s="625">
        <f>D12</f>
        <v>0</v>
      </c>
      <c r="G12" s="623"/>
      <c r="H12" s="624"/>
      <c r="I12" s="65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52"/>
      <c r="F13" s="625">
        <f t="shared" ref="F13:F73" si="3">D13</f>
        <v>0</v>
      </c>
      <c r="G13" s="623"/>
      <c r="H13" s="624"/>
      <c r="I13" s="65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52"/>
      <c r="F14" s="625">
        <f t="shared" si="3"/>
        <v>0</v>
      </c>
      <c r="G14" s="623"/>
      <c r="H14" s="624"/>
      <c r="I14" s="65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52"/>
      <c r="F15" s="625">
        <f t="shared" si="3"/>
        <v>0</v>
      </c>
      <c r="G15" s="623"/>
      <c r="H15" s="624"/>
      <c r="I15" s="65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52"/>
      <c r="F16" s="625">
        <f t="shared" si="3"/>
        <v>0</v>
      </c>
      <c r="G16" s="623"/>
      <c r="H16" s="624"/>
      <c r="I16" s="65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197"/>
      <c r="F17" s="69">
        <f t="shared" si="3"/>
        <v>0</v>
      </c>
      <c r="G17" s="70"/>
      <c r="H17" s="71"/>
      <c r="I17" s="103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57" t="s">
        <v>11</v>
      </c>
      <c r="D83" s="115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G6" sqref="G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96"/>
  </cols>
  <sheetData>
    <row r="1" spans="1:9" ht="40.5" x14ac:dyDescent="0.55000000000000004">
      <c r="A1" s="1159" t="s">
        <v>348</v>
      </c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69"/>
      <c r="F4" s="73"/>
      <c r="G4" s="152"/>
      <c r="H4" s="152"/>
    </row>
    <row r="5" spans="1:9" ht="15" customHeight="1" x14ac:dyDescent="0.25">
      <c r="A5" s="1163" t="s">
        <v>372</v>
      </c>
      <c r="B5" s="1162" t="s">
        <v>63</v>
      </c>
      <c r="C5" s="377">
        <v>88</v>
      </c>
      <c r="D5" s="131">
        <v>44992</v>
      </c>
      <c r="E5" s="203">
        <v>1012.25</v>
      </c>
      <c r="F5" s="62">
        <v>84</v>
      </c>
      <c r="G5" s="5"/>
    </row>
    <row r="6" spans="1:9" x14ac:dyDescent="0.25">
      <c r="A6" s="1163"/>
      <c r="B6" s="1162"/>
      <c r="C6" s="465"/>
      <c r="D6" s="131"/>
      <c r="E6" s="69"/>
      <c r="F6" s="73"/>
      <c r="G6" s="47">
        <f>F48</f>
        <v>0</v>
      </c>
      <c r="H6" s="7">
        <f>E6-G6+E7+E5-G5</f>
        <v>1012.25</v>
      </c>
    </row>
    <row r="7" spans="1:9" ht="15.75" thickBot="1" x14ac:dyDescent="0.3">
      <c r="B7" s="19"/>
      <c r="C7" s="222"/>
      <c r="D7" s="131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763">
        <f>F6-C9+F5+F7+F4</f>
        <v>84</v>
      </c>
      <c r="C9" s="702"/>
      <c r="D9" s="625"/>
      <c r="E9" s="652"/>
      <c r="F9" s="625">
        <f>D9</f>
        <v>0</v>
      </c>
      <c r="G9" s="623"/>
      <c r="H9" s="624"/>
      <c r="I9" s="656">
        <f>E6-F9+E5+E7+E4</f>
        <v>1012.25</v>
      </c>
    </row>
    <row r="10" spans="1:9" x14ac:dyDescent="0.25">
      <c r="A10" s="189"/>
      <c r="B10" s="83">
        <f>B9-C10</f>
        <v>84</v>
      </c>
      <c r="C10" s="702"/>
      <c r="D10" s="625"/>
      <c r="E10" s="652"/>
      <c r="F10" s="69">
        <f>D10</f>
        <v>0</v>
      </c>
      <c r="G10" s="70"/>
      <c r="H10" s="71"/>
      <c r="I10" s="656">
        <f>I9-F10</f>
        <v>1012.25</v>
      </c>
    </row>
    <row r="11" spans="1:9" x14ac:dyDescent="0.25">
      <c r="A11" s="177"/>
      <c r="B11" s="83">
        <f t="shared" ref="B11:B45" si="0">B10-C11</f>
        <v>84</v>
      </c>
      <c r="C11" s="702"/>
      <c r="D11" s="625"/>
      <c r="E11" s="652"/>
      <c r="F11" s="69">
        <f>D11</f>
        <v>0</v>
      </c>
      <c r="G11" s="70"/>
      <c r="H11" s="71"/>
      <c r="I11" s="656">
        <f t="shared" ref="I11:I45" si="1">I10-F11</f>
        <v>1012.25</v>
      </c>
    </row>
    <row r="12" spans="1:9" x14ac:dyDescent="0.25">
      <c r="A12" s="177"/>
      <c r="B12" s="83">
        <f t="shared" si="0"/>
        <v>84</v>
      </c>
      <c r="C12" s="702"/>
      <c r="D12" s="625"/>
      <c r="E12" s="652"/>
      <c r="F12" s="69">
        <f>D12</f>
        <v>0</v>
      </c>
      <c r="G12" s="70"/>
      <c r="H12" s="71"/>
      <c r="I12" s="656">
        <f t="shared" si="1"/>
        <v>1012.25</v>
      </c>
    </row>
    <row r="13" spans="1:9" x14ac:dyDescent="0.25">
      <c r="A13" s="82" t="s">
        <v>33</v>
      </c>
      <c r="B13" s="83">
        <f t="shared" si="0"/>
        <v>84</v>
      </c>
      <c r="C13" s="702"/>
      <c r="D13" s="625"/>
      <c r="E13" s="652"/>
      <c r="F13" s="625">
        <f t="shared" ref="F13:F45" si="2">D13</f>
        <v>0</v>
      </c>
      <c r="G13" s="623"/>
      <c r="H13" s="624"/>
      <c r="I13" s="656">
        <f t="shared" si="1"/>
        <v>1012.25</v>
      </c>
    </row>
    <row r="14" spans="1:9" x14ac:dyDescent="0.25">
      <c r="A14" s="73"/>
      <c r="B14" s="83">
        <f t="shared" si="0"/>
        <v>84</v>
      </c>
      <c r="C14" s="702"/>
      <c r="D14" s="625"/>
      <c r="E14" s="652"/>
      <c r="F14" s="625">
        <f t="shared" si="2"/>
        <v>0</v>
      </c>
      <c r="G14" s="623"/>
      <c r="H14" s="624"/>
      <c r="I14" s="656">
        <f t="shared" si="1"/>
        <v>1012.25</v>
      </c>
    </row>
    <row r="15" spans="1:9" x14ac:dyDescent="0.25">
      <c r="A15" s="73"/>
      <c r="B15" s="83">
        <f t="shared" si="0"/>
        <v>84</v>
      </c>
      <c r="C15" s="702"/>
      <c r="D15" s="625"/>
      <c r="E15" s="652"/>
      <c r="F15" s="625">
        <f t="shared" si="2"/>
        <v>0</v>
      </c>
      <c r="G15" s="623"/>
      <c r="H15" s="624"/>
      <c r="I15" s="656">
        <f t="shared" si="1"/>
        <v>1012.25</v>
      </c>
    </row>
    <row r="16" spans="1:9" x14ac:dyDescent="0.25">
      <c r="B16" s="83">
        <f t="shared" si="0"/>
        <v>84</v>
      </c>
      <c r="C16" s="15"/>
      <c r="D16" s="69"/>
      <c r="E16" s="652"/>
      <c r="F16" s="625">
        <f t="shared" si="2"/>
        <v>0</v>
      </c>
      <c r="G16" s="623"/>
      <c r="H16" s="624"/>
      <c r="I16" s="656">
        <f t="shared" si="1"/>
        <v>1012.25</v>
      </c>
    </row>
    <row r="17" spans="1:9" x14ac:dyDescent="0.25">
      <c r="B17" s="83">
        <f t="shared" si="0"/>
        <v>84</v>
      </c>
      <c r="C17" s="15"/>
      <c r="D17" s="69"/>
      <c r="E17" s="652"/>
      <c r="F17" s="625">
        <f t="shared" si="2"/>
        <v>0</v>
      </c>
      <c r="G17" s="623"/>
      <c r="H17" s="624"/>
      <c r="I17" s="656">
        <f t="shared" si="1"/>
        <v>1012.25</v>
      </c>
    </row>
    <row r="18" spans="1:9" x14ac:dyDescent="0.25">
      <c r="A18" s="119"/>
      <c r="B18" s="83">
        <f t="shared" si="0"/>
        <v>84</v>
      </c>
      <c r="C18" s="15"/>
      <c r="D18" s="69"/>
      <c r="E18" s="652"/>
      <c r="F18" s="625">
        <f t="shared" si="2"/>
        <v>0</v>
      </c>
      <c r="G18" s="623"/>
      <c r="H18" s="624"/>
      <c r="I18" s="656">
        <f t="shared" si="1"/>
        <v>1012.25</v>
      </c>
    </row>
    <row r="19" spans="1:9" x14ac:dyDescent="0.25">
      <c r="A19" s="119"/>
      <c r="B19" s="83">
        <f t="shared" si="0"/>
        <v>84</v>
      </c>
      <c r="C19" s="15"/>
      <c r="D19" s="69"/>
      <c r="E19" s="652"/>
      <c r="F19" s="625">
        <f t="shared" si="2"/>
        <v>0</v>
      </c>
      <c r="G19" s="623"/>
      <c r="H19" s="624"/>
      <c r="I19" s="656">
        <f t="shared" si="1"/>
        <v>1012.25</v>
      </c>
    </row>
    <row r="20" spans="1:9" x14ac:dyDescent="0.25">
      <c r="A20" s="119"/>
      <c r="B20" s="83">
        <f t="shared" si="0"/>
        <v>84</v>
      </c>
      <c r="C20" s="15"/>
      <c r="D20" s="69"/>
      <c r="E20" s="652"/>
      <c r="F20" s="625">
        <f t="shared" si="2"/>
        <v>0</v>
      </c>
      <c r="G20" s="623"/>
      <c r="H20" s="624"/>
      <c r="I20" s="656">
        <f t="shared" si="1"/>
        <v>1012.25</v>
      </c>
    </row>
    <row r="21" spans="1:9" x14ac:dyDescent="0.25">
      <c r="A21" s="119"/>
      <c r="B21" s="83">
        <f t="shared" si="0"/>
        <v>84</v>
      </c>
      <c r="C21" s="15"/>
      <c r="D21" s="69"/>
      <c r="E21" s="197"/>
      <c r="F21" s="69">
        <f t="shared" si="2"/>
        <v>0</v>
      </c>
      <c r="G21" s="70"/>
      <c r="H21" s="71"/>
      <c r="I21" s="656">
        <f t="shared" si="1"/>
        <v>1012.25</v>
      </c>
    </row>
    <row r="22" spans="1:9" x14ac:dyDescent="0.25">
      <c r="A22" s="119"/>
      <c r="B22" s="225">
        <f t="shared" si="0"/>
        <v>84</v>
      </c>
      <c r="C22" s="15"/>
      <c r="D22" s="69"/>
      <c r="E22" s="197"/>
      <c r="F22" s="69">
        <f t="shared" si="2"/>
        <v>0</v>
      </c>
      <c r="G22" s="70"/>
      <c r="H22" s="71"/>
      <c r="I22" s="656">
        <f t="shared" si="1"/>
        <v>1012.25</v>
      </c>
    </row>
    <row r="23" spans="1:9" x14ac:dyDescent="0.25">
      <c r="A23" s="120"/>
      <c r="B23" s="225">
        <f t="shared" si="0"/>
        <v>84</v>
      </c>
      <c r="C23" s="15"/>
      <c r="D23" s="69"/>
      <c r="E23" s="197"/>
      <c r="F23" s="69">
        <f t="shared" si="2"/>
        <v>0</v>
      </c>
      <c r="G23" s="70"/>
      <c r="H23" s="71"/>
      <c r="I23" s="656">
        <f t="shared" si="1"/>
        <v>1012.25</v>
      </c>
    </row>
    <row r="24" spans="1:9" x14ac:dyDescent="0.25">
      <c r="A24" s="119"/>
      <c r="B24" s="225">
        <f t="shared" si="0"/>
        <v>84</v>
      </c>
      <c r="C24" s="15"/>
      <c r="D24" s="69"/>
      <c r="E24" s="197"/>
      <c r="F24" s="69">
        <f t="shared" si="2"/>
        <v>0</v>
      </c>
      <c r="G24" s="70"/>
      <c r="H24" s="71"/>
      <c r="I24" s="656">
        <f t="shared" si="1"/>
        <v>1012.25</v>
      </c>
    </row>
    <row r="25" spans="1:9" x14ac:dyDescent="0.25">
      <c r="A25" s="119"/>
      <c r="B25" s="225">
        <f t="shared" si="0"/>
        <v>84</v>
      </c>
      <c r="C25" s="15"/>
      <c r="D25" s="69"/>
      <c r="E25" s="197"/>
      <c r="F25" s="69">
        <f t="shared" si="2"/>
        <v>0</v>
      </c>
      <c r="G25" s="70"/>
      <c r="H25" s="71"/>
      <c r="I25" s="656">
        <f t="shared" si="1"/>
        <v>1012.25</v>
      </c>
    </row>
    <row r="26" spans="1:9" x14ac:dyDescent="0.25">
      <c r="A26" s="119"/>
      <c r="B26" s="177">
        <f t="shared" si="0"/>
        <v>84</v>
      </c>
      <c r="C26" s="15"/>
      <c r="D26" s="69"/>
      <c r="E26" s="197"/>
      <c r="F26" s="69">
        <f t="shared" si="2"/>
        <v>0</v>
      </c>
      <c r="G26" s="70"/>
      <c r="H26" s="71"/>
      <c r="I26" s="656">
        <f t="shared" si="1"/>
        <v>1012.25</v>
      </c>
    </row>
    <row r="27" spans="1:9" x14ac:dyDescent="0.25">
      <c r="A27" s="119"/>
      <c r="B27" s="225">
        <f t="shared" si="0"/>
        <v>84</v>
      </c>
      <c r="C27" s="15"/>
      <c r="D27" s="69"/>
      <c r="E27" s="197"/>
      <c r="F27" s="69">
        <f t="shared" si="2"/>
        <v>0</v>
      </c>
      <c r="G27" s="70"/>
      <c r="H27" s="71"/>
      <c r="I27" s="656">
        <f t="shared" si="1"/>
        <v>1012.25</v>
      </c>
    </row>
    <row r="28" spans="1:9" x14ac:dyDescent="0.25">
      <c r="A28" s="119"/>
      <c r="B28" s="177">
        <f t="shared" si="0"/>
        <v>84</v>
      </c>
      <c r="C28" s="15"/>
      <c r="D28" s="69"/>
      <c r="E28" s="197"/>
      <c r="F28" s="69">
        <f t="shared" si="2"/>
        <v>0</v>
      </c>
      <c r="G28" s="70"/>
      <c r="H28" s="71"/>
      <c r="I28" s="656">
        <f t="shared" si="1"/>
        <v>1012.25</v>
      </c>
    </row>
    <row r="29" spans="1:9" x14ac:dyDescent="0.25">
      <c r="A29" s="119"/>
      <c r="B29" s="225">
        <f t="shared" si="0"/>
        <v>84</v>
      </c>
      <c r="C29" s="15"/>
      <c r="D29" s="69"/>
      <c r="E29" s="197"/>
      <c r="F29" s="69">
        <f t="shared" si="2"/>
        <v>0</v>
      </c>
      <c r="G29" s="70"/>
      <c r="H29" s="71"/>
      <c r="I29" s="656">
        <f t="shared" si="1"/>
        <v>1012.25</v>
      </c>
    </row>
    <row r="30" spans="1:9" x14ac:dyDescent="0.25">
      <c r="A30" s="119"/>
      <c r="B30" s="225">
        <f t="shared" si="0"/>
        <v>84</v>
      </c>
      <c r="C30" s="15"/>
      <c r="D30" s="69"/>
      <c r="E30" s="197"/>
      <c r="F30" s="69">
        <f t="shared" si="2"/>
        <v>0</v>
      </c>
      <c r="G30" s="70"/>
      <c r="H30" s="71"/>
      <c r="I30" s="656">
        <f t="shared" si="1"/>
        <v>1012.25</v>
      </c>
    </row>
    <row r="31" spans="1:9" x14ac:dyDescent="0.25">
      <c r="A31" s="119"/>
      <c r="B31" s="225">
        <f t="shared" si="0"/>
        <v>84</v>
      </c>
      <c r="C31" s="15"/>
      <c r="D31" s="69"/>
      <c r="E31" s="197"/>
      <c r="F31" s="69">
        <f t="shared" si="2"/>
        <v>0</v>
      </c>
      <c r="G31" s="70"/>
      <c r="H31" s="71"/>
      <c r="I31" s="656">
        <f t="shared" si="1"/>
        <v>1012.25</v>
      </c>
    </row>
    <row r="32" spans="1:9" x14ac:dyDescent="0.25">
      <c r="A32" s="119"/>
      <c r="B32" s="225">
        <f t="shared" si="0"/>
        <v>84</v>
      </c>
      <c r="C32" s="15"/>
      <c r="D32" s="69"/>
      <c r="E32" s="197"/>
      <c r="F32" s="69">
        <f t="shared" si="2"/>
        <v>0</v>
      </c>
      <c r="G32" s="70"/>
      <c r="H32" s="71"/>
      <c r="I32" s="656">
        <f t="shared" si="1"/>
        <v>1012.25</v>
      </c>
    </row>
    <row r="33" spans="1:9" x14ac:dyDescent="0.25">
      <c r="A33" s="119"/>
      <c r="B33" s="225">
        <f t="shared" si="0"/>
        <v>84</v>
      </c>
      <c r="C33" s="15"/>
      <c r="D33" s="69"/>
      <c r="E33" s="197"/>
      <c r="F33" s="69">
        <f t="shared" si="2"/>
        <v>0</v>
      </c>
      <c r="G33" s="70"/>
      <c r="H33" s="71"/>
      <c r="I33" s="656">
        <f t="shared" si="1"/>
        <v>1012.25</v>
      </c>
    </row>
    <row r="34" spans="1:9" x14ac:dyDescent="0.25">
      <c r="A34" s="119"/>
      <c r="B34" s="225">
        <f t="shared" si="0"/>
        <v>84</v>
      </c>
      <c r="C34" s="15"/>
      <c r="D34" s="69"/>
      <c r="E34" s="197"/>
      <c r="F34" s="69">
        <f t="shared" si="2"/>
        <v>0</v>
      </c>
      <c r="G34" s="70"/>
      <c r="H34" s="71"/>
      <c r="I34" s="656">
        <f t="shared" si="1"/>
        <v>1012.25</v>
      </c>
    </row>
    <row r="35" spans="1:9" x14ac:dyDescent="0.25">
      <c r="A35" s="119"/>
      <c r="B35" s="225">
        <f t="shared" si="0"/>
        <v>84</v>
      </c>
      <c r="C35" s="15"/>
      <c r="D35" s="69"/>
      <c r="E35" s="197"/>
      <c r="F35" s="69">
        <f t="shared" si="2"/>
        <v>0</v>
      </c>
      <c r="G35" s="70"/>
      <c r="H35" s="71"/>
      <c r="I35" s="656">
        <f t="shared" si="1"/>
        <v>1012.25</v>
      </c>
    </row>
    <row r="36" spans="1:9" x14ac:dyDescent="0.25">
      <c r="A36" s="119" t="s">
        <v>22</v>
      </c>
      <c r="B36" s="225">
        <f t="shared" si="0"/>
        <v>84</v>
      </c>
      <c r="C36" s="15"/>
      <c r="D36" s="69"/>
      <c r="E36" s="197"/>
      <c r="F36" s="69">
        <f t="shared" si="2"/>
        <v>0</v>
      </c>
      <c r="G36" s="70"/>
      <c r="H36" s="71"/>
      <c r="I36" s="656">
        <f t="shared" si="1"/>
        <v>1012.25</v>
      </c>
    </row>
    <row r="37" spans="1:9" x14ac:dyDescent="0.25">
      <c r="A37" s="120"/>
      <c r="B37" s="225">
        <f t="shared" si="0"/>
        <v>84</v>
      </c>
      <c r="C37" s="15"/>
      <c r="D37" s="69"/>
      <c r="E37" s="197"/>
      <c r="F37" s="69">
        <f t="shared" si="2"/>
        <v>0</v>
      </c>
      <c r="G37" s="70"/>
      <c r="H37" s="71"/>
      <c r="I37" s="656">
        <f t="shared" si="1"/>
        <v>1012.25</v>
      </c>
    </row>
    <row r="38" spans="1:9" x14ac:dyDescent="0.25">
      <c r="A38" s="119"/>
      <c r="B38" s="225">
        <f t="shared" si="0"/>
        <v>84</v>
      </c>
      <c r="C38" s="15"/>
      <c r="D38" s="69"/>
      <c r="E38" s="197"/>
      <c r="F38" s="69">
        <f t="shared" si="2"/>
        <v>0</v>
      </c>
      <c r="G38" s="70"/>
      <c r="H38" s="71"/>
      <c r="I38" s="656">
        <f t="shared" si="1"/>
        <v>1012.25</v>
      </c>
    </row>
    <row r="39" spans="1:9" x14ac:dyDescent="0.25">
      <c r="A39" s="119"/>
      <c r="B39" s="83">
        <f t="shared" si="0"/>
        <v>84</v>
      </c>
      <c r="C39" s="15"/>
      <c r="D39" s="69"/>
      <c r="E39" s="197"/>
      <c r="F39" s="69">
        <f t="shared" si="2"/>
        <v>0</v>
      </c>
      <c r="G39" s="70"/>
      <c r="H39" s="71"/>
      <c r="I39" s="656">
        <f t="shared" si="1"/>
        <v>1012.25</v>
      </c>
    </row>
    <row r="40" spans="1:9" x14ac:dyDescent="0.25">
      <c r="A40" s="119"/>
      <c r="B40" s="83">
        <f t="shared" si="0"/>
        <v>84</v>
      </c>
      <c r="C40" s="15"/>
      <c r="D40" s="69"/>
      <c r="E40" s="197"/>
      <c r="F40" s="69">
        <f t="shared" si="2"/>
        <v>0</v>
      </c>
      <c r="G40" s="70"/>
      <c r="H40" s="71"/>
      <c r="I40" s="656">
        <f t="shared" si="1"/>
        <v>1012.25</v>
      </c>
    </row>
    <row r="41" spans="1:9" x14ac:dyDescent="0.25">
      <c r="A41" s="119"/>
      <c r="B41" s="83">
        <f t="shared" si="0"/>
        <v>84</v>
      </c>
      <c r="C41" s="15"/>
      <c r="D41" s="69"/>
      <c r="E41" s="197"/>
      <c r="F41" s="69">
        <f t="shared" si="2"/>
        <v>0</v>
      </c>
      <c r="G41" s="70"/>
      <c r="H41" s="71"/>
      <c r="I41" s="656">
        <f t="shared" si="1"/>
        <v>1012.25</v>
      </c>
    </row>
    <row r="42" spans="1:9" x14ac:dyDescent="0.25">
      <c r="A42" s="119"/>
      <c r="B42" s="83">
        <f t="shared" si="0"/>
        <v>84</v>
      </c>
      <c r="C42" s="15"/>
      <c r="D42" s="69"/>
      <c r="E42" s="197"/>
      <c r="F42" s="69">
        <f t="shared" si="2"/>
        <v>0</v>
      </c>
      <c r="G42" s="70"/>
      <c r="H42" s="71"/>
      <c r="I42" s="656">
        <f t="shared" si="1"/>
        <v>1012.25</v>
      </c>
    </row>
    <row r="43" spans="1:9" x14ac:dyDescent="0.25">
      <c r="A43" s="119"/>
      <c r="B43" s="83">
        <f t="shared" si="0"/>
        <v>84</v>
      </c>
      <c r="C43" s="15"/>
      <c r="D43" s="69"/>
      <c r="E43" s="197"/>
      <c r="F43" s="69">
        <f t="shared" si="2"/>
        <v>0</v>
      </c>
      <c r="G43" s="70"/>
      <c r="H43" s="71"/>
      <c r="I43" s="656">
        <f t="shared" si="1"/>
        <v>1012.25</v>
      </c>
    </row>
    <row r="44" spans="1:9" x14ac:dyDescent="0.25">
      <c r="A44" s="119"/>
      <c r="B44" s="83">
        <f t="shared" si="0"/>
        <v>84</v>
      </c>
      <c r="C44" s="15"/>
      <c r="D44" s="69"/>
      <c r="E44" s="197"/>
      <c r="F44" s="69">
        <f t="shared" si="2"/>
        <v>0</v>
      </c>
      <c r="G44" s="70"/>
      <c r="H44" s="71"/>
      <c r="I44" s="656">
        <f t="shared" si="1"/>
        <v>1012.25</v>
      </c>
    </row>
    <row r="45" spans="1:9" ht="14.25" customHeight="1" x14ac:dyDescent="0.25">
      <c r="A45" s="119"/>
      <c r="B45" s="83">
        <f t="shared" si="0"/>
        <v>84</v>
      </c>
      <c r="C45" s="15"/>
      <c r="D45" s="69"/>
      <c r="E45" s="197"/>
      <c r="F45" s="69">
        <f t="shared" si="2"/>
        <v>0</v>
      </c>
      <c r="G45" s="70"/>
      <c r="H45" s="71"/>
      <c r="I45" s="656">
        <f t="shared" si="1"/>
        <v>1012.25</v>
      </c>
    </row>
    <row r="46" spans="1:9" x14ac:dyDescent="0.25">
      <c r="A46" s="119"/>
      <c r="C46" s="15"/>
      <c r="D46" s="59"/>
      <c r="E46" s="204"/>
      <c r="F46" s="69">
        <f>D46</f>
        <v>0</v>
      </c>
      <c r="G46" s="70"/>
      <c r="H46" s="71"/>
      <c r="I46" s="656" t="e">
        <f>#REF!-F46</f>
        <v>#REF!</v>
      </c>
    </row>
    <row r="47" spans="1:9" ht="15.75" thickBot="1" x14ac:dyDescent="0.3">
      <c r="A47" s="119"/>
      <c r="B47" s="16"/>
      <c r="C47" s="52"/>
      <c r="D47" s="105"/>
      <c r="E47" s="191"/>
      <c r="F47" s="101"/>
      <c r="G47" s="102"/>
      <c r="H47" s="60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84</v>
      </c>
    </row>
    <row r="52" spans="3:6" ht="15.75" thickBot="1" x14ac:dyDescent="0.3"/>
    <row r="53" spans="3:6" ht="15.75" thickBot="1" x14ac:dyDescent="0.3">
      <c r="C53" s="1157" t="s">
        <v>11</v>
      </c>
      <c r="D53" s="1158"/>
      <c r="E53" s="57">
        <f>E5+E6-F48+E7</f>
        <v>1012.25</v>
      </c>
      <c r="F53" s="73"/>
    </row>
  </sheetData>
  <mergeCells count="4">
    <mergeCell ref="A1:G1"/>
    <mergeCell ref="B5:B6"/>
    <mergeCell ref="C53:D53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M12" sqref="M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55" t="s">
        <v>349</v>
      </c>
      <c r="B1" s="1155"/>
      <c r="C1" s="1155"/>
      <c r="D1" s="1155"/>
      <c r="E1" s="1155"/>
      <c r="F1" s="1155"/>
      <c r="G1" s="1155"/>
      <c r="H1" s="11">
        <v>1</v>
      </c>
      <c r="K1" s="1155" t="str">
        <f>A1</f>
        <v>INVENTARIO   DEL MES DE FEBRERO  2023</v>
      </c>
      <c r="L1" s="1155"/>
      <c r="M1" s="1155"/>
      <c r="N1" s="1155"/>
      <c r="O1" s="1155"/>
      <c r="P1" s="1155"/>
      <c r="Q1" s="115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7"/>
      <c r="D4" s="638"/>
      <c r="E4" s="812"/>
      <c r="F4" s="751"/>
      <c r="G4" s="152"/>
      <c r="H4" s="152"/>
      <c r="K4" s="12"/>
      <c r="L4" s="12"/>
      <c r="M4" s="377"/>
      <c r="N4" s="638"/>
      <c r="O4" s="782">
        <v>11.8</v>
      </c>
      <c r="P4" s="751">
        <v>1</v>
      </c>
      <c r="Q4" s="152"/>
      <c r="R4" s="152"/>
    </row>
    <row r="5" spans="1:19" ht="15.75" customHeight="1" x14ac:dyDescent="0.25">
      <c r="A5" s="219" t="s">
        <v>62</v>
      </c>
      <c r="B5" s="1164" t="s">
        <v>70</v>
      </c>
      <c r="C5" s="550">
        <v>95</v>
      </c>
      <c r="D5" s="810">
        <v>44948</v>
      </c>
      <c r="E5" s="730">
        <v>496.79</v>
      </c>
      <c r="F5" s="751">
        <v>42</v>
      </c>
      <c r="G5" s="5"/>
      <c r="K5" s="219" t="s">
        <v>62</v>
      </c>
      <c r="L5" s="1164" t="s">
        <v>70</v>
      </c>
      <c r="M5" s="550">
        <v>90</v>
      </c>
      <c r="N5" s="810">
        <v>44984</v>
      </c>
      <c r="O5" s="730">
        <v>524.38</v>
      </c>
      <c r="P5" s="751">
        <v>43</v>
      </c>
      <c r="Q5" s="5"/>
    </row>
    <row r="6" spans="1:19" x14ac:dyDescent="0.25">
      <c r="A6" s="219"/>
      <c r="B6" s="1164"/>
      <c r="C6" s="377"/>
      <c r="D6" s="638"/>
      <c r="E6" s="811"/>
      <c r="F6" s="751"/>
      <c r="G6" s="47">
        <f>F42</f>
        <v>496.78999999999996</v>
      </c>
      <c r="H6" s="7">
        <f>E6-G6+E7+E5-G5+E4</f>
        <v>5.6843418860808015E-14</v>
      </c>
      <c r="K6" s="219"/>
      <c r="L6" s="1164"/>
      <c r="M6" s="377"/>
      <c r="N6" s="638"/>
      <c r="O6" s="811"/>
      <c r="P6" s="751"/>
      <c r="Q6" s="47">
        <f>P42</f>
        <v>0</v>
      </c>
      <c r="R6" s="7">
        <f>O6-Q6+O7+O5-Q5+O4</f>
        <v>536.17999999999995</v>
      </c>
    </row>
    <row r="7" spans="1:19" ht="15.75" thickBot="1" x14ac:dyDescent="0.3">
      <c r="B7" s="19"/>
      <c r="C7" s="377"/>
      <c r="D7" s="638"/>
      <c r="E7" s="812"/>
      <c r="F7" s="751"/>
      <c r="L7" s="19"/>
      <c r="M7" s="377"/>
      <c r="N7" s="638"/>
      <c r="O7" s="812"/>
      <c r="P7" s="751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05">
        <f>F6-C9+F5+F7+F4</f>
        <v>32</v>
      </c>
      <c r="C9" s="892">
        <v>10</v>
      </c>
      <c r="D9" s="625">
        <v>117.99</v>
      </c>
      <c r="E9" s="652">
        <v>44963</v>
      </c>
      <c r="F9" s="625">
        <f t="shared" ref="F9:F40" si="0">D9</f>
        <v>117.99</v>
      </c>
      <c r="G9" s="623" t="s">
        <v>246</v>
      </c>
      <c r="H9" s="624">
        <v>97</v>
      </c>
      <c r="I9" s="704">
        <f>E6-F9+E5+E7+E4</f>
        <v>378.8</v>
      </c>
      <c r="K9" s="80" t="s">
        <v>32</v>
      </c>
      <c r="L9" s="705">
        <f>P6-M9+P5+P7+P4</f>
        <v>44</v>
      </c>
      <c r="M9" s="892"/>
      <c r="N9" s="625"/>
      <c r="O9" s="652"/>
      <c r="P9" s="625">
        <f t="shared" ref="P9:P40" si="1">N9</f>
        <v>0</v>
      </c>
      <c r="Q9" s="623"/>
      <c r="R9" s="624"/>
      <c r="S9" s="704">
        <f>O6-P9+O5+O7+O4</f>
        <v>536.17999999999995</v>
      </c>
    </row>
    <row r="10" spans="1:19" x14ac:dyDescent="0.25">
      <c r="A10" s="189"/>
      <c r="B10" s="763">
        <f>B9-C10</f>
        <v>22</v>
      </c>
      <c r="C10" s="892">
        <v>10</v>
      </c>
      <c r="D10" s="625">
        <v>118.21</v>
      </c>
      <c r="E10" s="652">
        <v>44971</v>
      </c>
      <c r="F10" s="625">
        <f t="shared" si="0"/>
        <v>118.21</v>
      </c>
      <c r="G10" s="623" t="s">
        <v>261</v>
      </c>
      <c r="H10" s="624">
        <v>97</v>
      </c>
      <c r="I10" s="656">
        <f>I9-F10</f>
        <v>260.59000000000003</v>
      </c>
      <c r="J10" s="654"/>
      <c r="K10" s="189"/>
      <c r="L10" s="763">
        <f>L9-M10</f>
        <v>44</v>
      </c>
      <c r="M10" s="892"/>
      <c r="N10" s="625"/>
      <c r="O10" s="652"/>
      <c r="P10" s="625">
        <f t="shared" si="1"/>
        <v>0</v>
      </c>
      <c r="Q10" s="623"/>
      <c r="R10" s="624"/>
      <c r="S10" s="656">
        <f>S9-P10</f>
        <v>536.17999999999995</v>
      </c>
    </row>
    <row r="11" spans="1:19" x14ac:dyDescent="0.25">
      <c r="A11" s="177"/>
      <c r="B11" s="763">
        <f t="shared" ref="B11:B40" si="2">B10-C11</f>
        <v>12</v>
      </c>
      <c r="C11" s="892">
        <v>10</v>
      </c>
      <c r="D11" s="625">
        <v>119.43</v>
      </c>
      <c r="E11" s="652">
        <v>44979</v>
      </c>
      <c r="F11" s="625">
        <f t="shared" si="0"/>
        <v>119.43</v>
      </c>
      <c r="G11" s="623" t="s">
        <v>292</v>
      </c>
      <c r="H11" s="624">
        <v>98</v>
      </c>
      <c r="I11" s="656">
        <f t="shared" ref="I11:I40" si="3">I10-F11</f>
        <v>141.16000000000003</v>
      </c>
      <c r="J11" s="654"/>
      <c r="K11" s="177"/>
      <c r="L11" s="763">
        <f t="shared" ref="L11:L40" si="4">L10-M11</f>
        <v>44</v>
      </c>
      <c r="M11" s="892"/>
      <c r="N11" s="625"/>
      <c r="O11" s="652"/>
      <c r="P11" s="625">
        <f t="shared" si="1"/>
        <v>0</v>
      </c>
      <c r="Q11" s="623"/>
      <c r="R11" s="624"/>
      <c r="S11" s="656">
        <f t="shared" ref="S11:S40" si="5">S10-P11</f>
        <v>536.17999999999995</v>
      </c>
    </row>
    <row r="12" spans="1:19" x14ac:dyDescent="0.25">
      <c r="A12" s="177"/>
      <c r="B12" s="763">
        <f t="shared" si="2"/>
        <v>2</v>
      </c>
      <c r="C12" s="892">
        <v>10</v>
      </c>
      <c r="D12" s="625">
        <v>118.03</v>
      </c>
      <c r="E12" s="652">
        <v>44984</v>
      </c>
      <c r="F12" s="625">
        <f t="shared" si="0"/>
        <v>118.03</v>
      </c>
      <c r="G12" s="623" t="s">
        <v>212</v>
      </c>
      <c r="H12" s="624">
        <v>98</v>
      </c>
      <c r="I12" s="656">
        <f t="shared" si="3"/>
        <v>23.130000000000024</v>
      </c>
      <c r="J12" s="654"/>
      <c r="K12" s="177"/>
      <c r="L12" s="763">
        <f t="shared" si="4"/>
        <v>44</v>
      </c>
      <c r="M12" s="892"/>
      <c r="N12" s="625"/>
      <c r="O12" s="652"/>
      <c r="P12" s="625">
        <f t="shared" si="1"/>
        <v>0</v>
      </c>
      <c r="Q12" s="623"/>
      <c r="R12" s="624"/>
      <c r="S12" s="656">
        <f t="shared" si="5"/>
        <v>536.17999999999995</v>
      </c>
    </row>
    <row r="13" spans="1:19" x14ac:dyDescent="0.25">
      <c r="A13" s="82" t="s">
        <v>33</v>
      </c>
      <c r="B13" s="705">
        <f t="shared" si="2"/>
        <v>1</v>
      </c>
      <c r="C13" s="892">
        <v>1</v>
      </c>
      <c r="D13" s="625">
        <v>11.33</v>
      </c>
      <c r="E13" s="652">
        <v>44988</v>
      </c>
      <c r="F13" s="625">
        <f t="shared" si="0"/>
        <v>11.33</v>
      </c>
      <c r="G13" s="623" t="s">
        <v>332</v>
      </c>
      <c r="H13" s="1029">
        <v>90</v>
      </c>
      <c r="I13" s="704">
        <f t="shared" si="3"/>
        <v>11.800000000000024</v>
      </c>
      <c r="J13" s="654"/>
      <c r="K13" s="82" t="s">
        <v>33</v>
      </c>
      <c r="L13" s="763">
        <f t="shared" si="4"/>
        <v>44</v>
      </c>
      <c r="M13" s="892"/>
      <c r="N13" s="625"/>
      <c r="O13" s="652"/>
      <c r="P13" s="625">
        <f t="shared" si="1"/>
        <v>0</v>
      </c>
      <c r="Q13" s="623"/>
      <c r="R13" s="624"/>
      <c r="S13" s="656">
        <f t="shared" si="5"/>
        <v>536.17999999999995</v>
      </c>
    </row>
    <row r="14" spans="1:19" x14ac:dyDescent="0.25">
      <c r="A14" s="73"/>
      <c r="B14" s="763">
        <f t="shared" si="2"/>
        <v>1</v>
      </c>
      <c r="C14" s="892"/>
      <c r="D14" s="803"/>
      <c r="E14" s="807"/>
      <c r="F14" s="803">
        <f t="shared" si="0"/>
        <v>0</v>
      </c>
      <c r="G14" s="804"/>
      <c r="H14" s="805"/>
      <c r="I14" s="656">
        <f t="shared" si="3"/>
        <v>11.800000000000024</v>
      </c>
      <c r="J14" s="654"/>
      <c r="K14" s="73"/>
      <c r="L14" s="763">
        <f t="shared" si="4"/>
        <v>44</v>
      </c>
      <c r="M14" s="892"/>
      <c r="N14" s="625"/>
      <c r="O14" s="652"/>
      <c r="P14" s="625">
        <f t="shared" si="1"/>
        <v>0</v>
      </c>
      <c r="Q14" s="623"/>
      <c r="R14" s="624"/>
      <c r="S14" s="656">
        <f t="shared" si="5"/>
        <v>536.17999999999995</v>
      </c>
    </row>
    <row r="15" spans="1:19" x14ac:dyDescent="0.25">
      <c r="A15" s="73"/>
      <c r="B15" s="763">
        <f t="shared" si="2"/>
        <v>0</v>
      </c>
      <c r="C15" s="892">
        <v>1</v>
      </c>
      <c r="D15" s="803"/>
      <c r="E15" s="807"/>
      <c r="F15" s="803">
        <v>11.8</v>
      </c>
      <c r="G15" s="804"/>
      <c r="H15" s="805"/>
      <c r="I15" s="656">
        <f t="shared" si="3"/>
        <v>2.3092638912203256E-14</v>
      </c>
      <c r="K15" s="73"/>
      <c r="L15" s="763">
        <f t="shared" si="4"/>
        <v>44</v>
      </c>
      <c r="M15" s="892"/>
      <c r="N15" s="625"/>
      <c r="O15" s="652"/>
      <c r="P15" s="625">
        <f t="shared" si="1"/>
        <v>0</v>
      </c>
      <c r="Q15" s="623"/>
      <c r="R15" s="624"/>
      <c r="S15" s="656">
        <f t="shared" si="5"/>
        <v>536.17999999999995</v>
      </c>
    </row>
    <row r="16" spans="1:19" x14ac:dyDescent="0.25">
      <c r="B16" s="763">
        <f t="shared" si="2"/>
        <v>0</v>
      </c>
      <c r="C16" s="892"/>
      <c r="D16" s="803"/>
      <c r="E16" s="807"/>
      <c r="F16" s="1076">
        <f t="shared" si="0"/>
        <v>0</v>
      </c>
      <c r="G16" s="1077"/>
      <c r="H16" s="1078"/>
      <c r="I16" s="1000">
        <f t="shared" si="3"/>
        <v>2.3092638912203256E-14</v>
      </c>
      <c r="L16" s="763">
        <f t="shared" si="4"/>
        <v>44</v>
      </c>
      <c r="M16" s="892"/>
      <c r="N16" s="625"/>
      <c r="O16" s="652"/>
      <c r="P16" s="625">
        <f t="shared" si="1"/>
        <v>0</v>
      </c>
      <c r="Q16" s="623"/>
      <c r="R16" s="624"/>
      <c r="S16" s="656">
        <f t="shared" si="5"/>
        <v>536.17999999999995</v>
      </c>
    </row>
    <row r="17" spans="1:19" x14ac:dyDescent="0.25">
      <c r="B17" s="763">
        <f t="shared" si="2"/>
        <v>0</v>
      </c>
      <c r="C17" s="892"/>
      <c r="D17" s="803"/>
      <c r="E17" s="807"/>
      <c r="F17" s="1076">
        <f t="shared" si="0"/>
        <v>0</v>
      </c>
      <c r="G17" s="1077"/>
      <c r="H17" s="1078"/>
      <c r="I17" s="1000">
        <f t="shared" si="3"/>
        <v>2.3092638912203256E-14</v>
      </c>
      <c r="L17" s="763">
        <f t="shared" si="4"/>
        <v>44</v>
      </c>
      <c r="M17" s="892"/>
      <c r="N17" s="625"/>
      <c r="O17" s="652"/>
      <c r="P17" s="625">
        <f t="shared" si="1"/>
        <v>0</v>
      </c>
      <c r="Q17" s="623"/>
      <c r="R17" s="624"/>
      <c r="S17" s="656">
        <f t="shared" si="5"/>
        <v>536.17999999999995</v>
      </c>
    </row>
    <row r="18" spans="1:19" x14ac:dyDescent="0.25">
      <c r="A18" s="119"/>
      <c r="B18" s="763">
        <f t="shared" si="2"/>
        <v>0</v>
      </c>
      <c r="C18" s="892"/>
      <c r="D18" s="803"/>
      <c r="E18" s="807"/>
      <c r="F18" s="1076">
        <f t="shared" si="0"/>
        <v>0</v>
      </c>
      <c r="G18" s="1077"/>
      <c r="H18" s="1078"/>
      <c r="I18" s="1000">
        <f t="shared" si="3"/>
        <v>2.3092638912203256E-14</v>
      </c>
      <c r="K18" s="119"/>
      <c r="L18" s="763">
        <f t="shared" si="4"/>
        <v>44</v>
      </c>
      <c r="M18" s="892"/>
      <c r="N18" s="625"/>
      <c r="O18" s="652"/>
      <c r="P18" s="625">
        <f t="shared" si="1"/>
        <v>0</v>
      </c>
      <c r="Q18" s="623"/>
      <c r="R18" s="624"/>
      <c r="S18" s="656">
        <f t="shared" si="5"/>
        <v>536.17999999999995</v>
      </c>
    </row>
    <row r="19" spans="1:19" x14ac:dyDescent="0.25">
      <c r="A19" s="119"/>
      <c r="B19" s="83">
        <f t="shared" si="2"/>
        <v>0</v>
      </c>
      <c r="C19" s="809"/>
      <c r="D19" s="511"/>
      <c r="E19" s="1075"/>
      <c r="F19" s="1076">
        <f t="shared" si="0"/>
        <v>0</v>
      </c>
      <c r="G19" s="1077"/>
      <c r="H19" s="1078"/>
      <c r="I19" s="1000">
        <f t="shared" si="3"/>
        <v>2.3092638912203256E-14</v>
      </c>
      <c r="K19" s="119"/>
      <c r="L19" s="83">
        <f t="shared" si="4"/>
        <v>44</v>
      </c>
      <c r="M19" s="809"/>
      <c r="N19" s="69"/>
      <c r="O19" s="197"/>
      <c r="P19" s="69">
        <f t="shared" si="1"/>
        <v>0</v>
      </c>
      <c r="Q19" s="70"/>
      <c r="R19" s="71"/>
      <c r="S19" s="103">
        <f t="shared" si="5"/>
        <v>536.17999999999995</v>
      </c>
    </row>
    <row r="20" spans="1:19" x14ac:dyDescent="0.25">
      <c r="A20" s="119"/>
      <c r="B20" s="83">
        <f t="shared" si="2"/>
        <v>0</v>
      </c>
      <c r="C20" s="809"/>
      <c r="D20" s="511"/>
      <c r="E20" s="1075"/>
      <c r="F20" s="1076">
        <f t="shared" si="0"/>
        <v>0</v>
      </c>
      <c r="G20" s="1077"/>
      <c r="H20" s="1078"/>
      <c r="I20" s="1000">
        <f t="shared" si="3"/>
        <v>2.3092638912203256E-14</v>
      </c>
      <c r="K20" s="119"/>
      <c r="L20" s="83">
        <f t="shared" si="4"/>
        <v>44</v>
      </c>
      <c r="M20" s="809"/>
      <c r="N20" s="69"/>
      <c r="O20" s="197"/>
      <c r="P20" s="69">
        <f t="shared" si="1"/>
        <v>0</v>
      </c>
      <c r="Q20" s="70"/>
      <c r="R20" s="71"/>
      <c r="S20" s="103">
        <f t="shared" si="5"/>
        <v>536.17999999999995</v>
      </c>
    </row>
    <row r="21" spans="1:19" x14ac:dyDescent="0.25">
      <c r="A21" s="119"/>
      <c r="B21" s="83">
        <f t="shared" si="2"/>
        <v>0</v>
      </c>
      <c r="C21" s="809"/>
      <c r="D21" s="511"/>
      <c r="E21" s="1075"/>
      <c r="F21" s="511">
        <f t="shared" si="0"/>
        <v>0</v>
      </c>
      <c r="G21" s="321"/>
      <c r="H21" s="322"/>
      <c r="I21" s="103">
        <f t="shared" si="3"/>
        <v>2.3092638912203256E-14</v>
      </c>
      <c r="K21" s="119"/>
      <c r="L21" s="83">
        <f t="shared" si="4"/>
        <v>44</v>
      </c>
      <c r="M21" s="809"/>
      <c r="N21" s="69"/>
      <c r="O21" s="197"/>
      <c r="P21" s="69">
        <f t="shared" si="1"/>
        <v>0</v>
      </c>
      <c r="Q21" s="70"/>
      <c r="R21" s="71"/>
      <c r="S21" s="103">
        <f t="shared" si="5"/>
        <v>536.17999999999995</v>
      </c>
    </row>
    <row r="22" spans="1:19" x14ac:dyDescent="0.25">
      <c r="A22" s="119"/>
      <c r="B22" s="225">
        <f t="shared" si="2"/>
        <v>0</v>
      </c>
      <c r="C22" s="809"/>
      <c r="D22" s="511"/>
      <c r="E22" s="1075"/>
      <c r="F22" s="511">
        <f t="shared" si="0"/>
        <v>0</v>
      </c>
      <c r="G22" s="321"/>
      <c r="H22" s="322"/>
      <c r="I22" s="103">
        <f t="shared" si="3"/>
        <v>2.3092638912203256E-14</v>
      </c>
      <c r="K22" s="119"/>
      <c r="L22" s="225">
        <f t="shared" si="4"/>
        <v>44</v>
      </c>
      <c r="M22" s="809"/>
      <c r="N22" s="69"/>
      <c r="O22" s="197"/>
      <c r="P22" s="69">
        <f t="shared" si="1"/>
        <v>0</v>
      </c>
      <c r="Q22" s="70"/>
      <c r="R22" s="71"/>
      <c r="S22" s="103">
        <f t="shared" si="5"/>
        <v>536.17999999999995</v>
      </c>
    </row>
    <row r="23" spans="1:19" x14ac:dyDescent="0.25">
      <c r="A23" s="120"/>
      <c r="B23" s="225">
        <f t="shared" si="2"/>
        <v>0</v>
      </c>
      <c r="C23" s="809"/>
      <c r="D23" s="511"/>
      <c r="E23" s="1075"/>
      <c r="F23" s="511">
        <f t="shared" si="0"/>
        <v>0</v>
      </c>
      <c r="G23" s="321"/>
      <c r="H23" s="322"/>
      <c r="I23" s="103">
        <f t="shared" si="3"/>
        <v>2.3092638912203256E-14</v>
      </c>
      <c r="K23" s="120"/>
      <c r="L23" s="225">
        <f t="shared" si="4"/>
        <v>44</v>
      </c>
      <c r="M23" s="809"/>
      <c r="N23" s="69"/>
      <c r="O23" s="197"/>
      <c r="P23" s="69">
        <f t="shared" si="1"/>
        <v>0</v>
      </c>
      <c r="Q23" s="70"/>
      <c r="R23" s="71"/>
      <c r="S23" s="103">
        <f t="shared" si="5"/>
        <v>536.17999999999995</v>
      </c>
    </row>
    <row r="24" spans="1:19" x14ac:dyDescent="0.25">
      <c r="A24" s="119"/>
      <c r="B24" s="225">
        <f t="shared" si="2"/>
        <v>0</v>
      </c>
      <c r="C24" s="809"/>
      <c r="D24" s="69"/>
      <c r="E24" s="197"/>
      <c r="F24" s="69">
        <f t="shared" si="0"/>
        <v>0</v>
      </c>
      <c r="G24" s="70"/>
      <c r="H24" s="71"/>
      <c r="I24" s="103">
        <f t="shared" si="3"/>
        <v>2.3092638912203256E-14</v>
      </c>
      <c r="K24" s="119"/>
      <c r="L24" s="225">
        <f t="shared" si="4"/>
        <v>44</v>
      </c>
      <c r="M24" s="809"/>
      <c r="N24" s="69"/>
      <c r="O24" s="197"/>
      <c r="P24" s="69">
        <f t="shared" si="1"/>
        <v>0</v>
      </c>
      <c r="Q24" s="70"/>
      <c r="R24" s="71"/>
      <c r="S24" s="103">
        <f t="shared" si="5"/>
        <v>536.17999999999995</v>
      </c>
    </row>
    <row r="25" spans="1:19" x14ac:dyDescent="0.25">
      <c r="A25" s="119"/>
      <c r="B25" s="225">
        <f t="shared" si="2"/>
        <v>0</v>
      </c>
      <c r="C25" s="809"/>
      <c r="D25" s="69"/>
      <c r="E25" s="197"/>
      <c r="F25" s="69">
        <f t="shared" si="0"/>
        <v>0</v>
      </c>
      <c r="G25" s="70"/>
      <c r="H25" s="71"/>
      <c r="I25" s="103">
        <f t="shared" si="3"/>
        <v>2.3092638912203256E-14</v>
      </c>
      <c r="K25" s="119"/>
      <c r="L25" s="225">
        <f t="shared" si="4"/>
        <v>44</v>
      </c>
      <c r="M25" s="809"/>
      <c r="N25" s="69"/>
      <c r="O25" s="197"/>
      <c r="P25" s="69">
        <f t="shared" si="1"/>
        <v>0</v>
      </c>
      <c r="Q25" s="70"/>
      <c r="R25" s="71"/>
      <c r="S25" s="103">
        <f t="shared" si="5"/>
        <v>536.17999999999995</v>
      </c>
    </row>
    <row r="26" spans="1:19" x14ac:dyDescent="0.25">
      <c r="A26" s="119"/>
      <c r="B26" s="177">
        <f t="shared" si="2"/>
        <v>0</v>
      </c>
      <c r="C26" s="809"/>
      <c r="D26" s="69"/>
      <c r="E26" s="197"/>
      <c r="F26" s="69">
        <f t="shared" si="0"/>
        <v>0</v>
      </c>
      <c r="G26" s="70"/>
      <c r="H26" s="71"/>
      <c r="I26" s="103">
        <f t="shared" si="3"/>
        <v>2.3092638912203256E-14</v>
      </c>
      <c r="K26" s="119"/>
      <c r="L26" s="177">
        <f t="shared" si="4"/>
        <v>44</v>
      </c>
      <c r="M26" s="809"/>
      <c r="N26" s="69"/>
      <c r="O26" s="197"/>
      <c r="P26" s="69">
        <f t="shared" si="1"/>
        <v>0</v>
      </c>
      <c r="Q26" s="70"/>
      <c r="R26" s="71"/>
      <c r="S26" s="103">
        <f t="shared" si="5"/>
        <v>536.17999999999995</v>
      </c>
    </row>
    <row r="27" spans="1:19" x14ac:dyDescent="0.25">
      <c r="A27" s="119"/>
      <c r="B27" s="225">
        <f t="shared" si="2"/>
        <v>0</v>
      </c>
      <c r="C27" s="809"/>
      <c r="D27" s="69"/>
      <c r="E27" s="197"/>
      <c r="F27" s="69">
        <f t="shared" si="0"/>
        <v>0</v>
      </c>
      <c r="G27" s="70"/>
      <c r="H27" s="71"/>
      <c r="I27" s="103">
        <f t="shared" si="3"/>
        <v>2.3092638912203256E-14</v>
      </c>
      <c r="K27" s="119"/>
      <c r="L27" s="225">
        <f t="shared" si="4"/>
        <v>44</v>
      </c>
      <c r="M27" s="809"/>
      <c r="N27" s="69"/>
      <c r="O27" s="197"/>
      <c r="P27" s="69">
        <f t="shared" si="1"/>
        <v>0</v>
      </c>
      <c r="Q27" s="70"/>
      <c r="R27" s="71"/>
      <c r="S27" s="103">
        <f t="shared" si="5"/>
        <v>536.17999999999995</v>
      </c>
    </row>
    <row r="28" spans="1:19" x14ac:dyDescent="0.25">
      <c r="A28" s="119"/>
      <c r="B28" s="177">
        <f t="shared" si="2"/>
        <v>0</v>
      </c>
      <c r="C28" s="809"/>
      <c r="D28" s="69"/>
      <c r="E28" s="197"/>
      <c r="F28" s="69">
        <f t="shared" si="0"/>
        <v>0</v>
      </c>
      <c r="G28" s="70"/>
      <c r="H28" s="71"/>
      <c r="I28" s="103">
        <f t="shared" si="3"/>
        <v>2.3092638912203256E-14</v>
      </c>
      <c r="K28" s="119"/>
      <c r="L28" s="177">
        <f t="shared" si="4"/>
        <v>44</v>
      </c>
      <c r="M28" s="809"/>
      <c r="N28" s="69"/>
      <c r="O28" s="197"/>
      <c r="P28" s="69">
        <f t="shared" si="1"/>
        <v>0</v>
      </c>
      <c r="Q28" s="70"/>
      <c r="R28" s="71"/>
      <c r="S28" s="103">
        <f t="shared" si="5"/>
        <v>536.17999999999995</v>
      </c>
    </row>
    <row r="29" spans="1:19" x14ac:dyDescent="0.25">
      <c r="A29" s="119"/>
      <c r="B29" s="225">
        <f t="shared" si="2"/>
        <v>0</v>
      </c>
      <c r="C29" s="809"/>
      <c r="D29" s="69"/>
      <c r="E29" s="197"/>
      <c r="F29" s="69">
        <f t="shared" si="0"/>
        <v>0</v>
      </c>
      <c r="G29" s="70"/>
      <c r="H29" s="71"/>
      <c r="I29" s="103">
        <f t="shared" si="3"/>
        <v>2.3092638912203256E-14</v>
      </c>
      <c r="K29" s="119"/>
      <c r="L29" s="225">
        <f t="shared" si="4"/>
        <v>44</v>
      </c>
      <c r="M29" s="809"/>
      <c r="N29" s="69"/>
      <c r="O29" s="197"/>
      <c r="P29" s="69">
        <f t="shared" si="1"/>
        <v>0</v>
      </c>
      <c r="Q29" s="70"/>
      <c r="R29" s="71"/>
      <c r="S29" s="103">
        <f t="shared" si="5"/>
        <v>536.17999999999995</v>
      </c>
    </row>
    <row r="30" spans="1:19" x14ac:dyDescent="0.25">
      <c r="A30" s="119"/>
      <c r="B30" s="225">
        <f t="shared" si="2"/>
        <v>0</v>
      </c>
      <c r="C30" s="809"/>
      <c r="D30" s="69"/>
      <c r="E30" s="197"/>
      <c r="F30" s="69">
        <f t="shared" si="0"/>
        <v>0</v>
      </c>
      <c r="G30" s="70"/>
      <c r="H30" s="71"/>
      <c r="I30" s="103">
        <f t="shared" si="3"/>
        <v>2.3092638912203256E-14</v>
      </c>
      <c r="K30" s="119"/>
      <c r="L30" s="225">
        <f t="shared" si="4"/>
        <v>44</v>
      </c>
      <c r="M30" s="809"/>
      <c r="N30" s="69"/>
      <c r="O30" s="197"/>
      <c r="P30" s="69">
        <f t="shared" si="1"/>
        <v>0</v>
      </c>
      <c r="Q30" s="70"/>
      <c r="R30" s="71"/>
      <c r="S30" s="103">
        <f t="shared" si="5"/>
        <v>536.17999999999995</v>
      </c>
    </row>
    <row r="31" spans="1:19" x14ac:dyDescent="0.25">
      <c r="A31" s="119"/>
      <c r="B31" s="225">
        <f t="shared" si="2"/>
        <v>0</v>
      </c>
      <c r="C31" s="809"/>
      <c r="D31" s="69"/>
      <c r="E31" s="197"/>
      <c r="F31" s="69">
        <f t="shared" si="0"/>
        <v>0</v>
      </c>
      <c r="G31" s="70"/>
      <c r="H31" s="71"/>
      <c r="I31" s="103">
        <f t="shared" si="3"/>
        <v>2.3092638912203256E-14</v>
      </c>
      <c r="K31" s="119"/>
      <c r="L31" s="225">
        <f t="shared" si="4"/>
        <v>44</v>
      </c>
      <c r="M31" s="809"/>
      <c r="N31" s="69"/>
      <c r="O31" s="197"/>
      <c r="P31" s="69">
        <f t="shared" si="1"/>
        <v>0</v>
      </c>
      <c r="Q31" s="70"/>
      <c r="R31" s="71"/>
      <c r="S31" s="103">
        <f t="shared" si="5"/>
        <v>536.17999999999995</v>
      </c>
    </row>
    <row r="32" spans="1:19" x14ac:dyDescent="0.25">
      <c r="A32" s="119"/>
      <c r="B32" s="225">
        <f t="shared" si="2"/>
        <v>0</v>
      </c>
      <c r="C32" s="809"/>
      <c r="D32" s="69"/>
      <c r="E32" s="197"/>
      <c r="F32" s="69">
        <f t="shared" si="0"/>
        <v>0</v>
      </c>
      <c r="G32" s="70"/>
      <c r="H32" s="71"/>
      <c r="I32" s="103">
        <f t="shared" si="3"/>
        <v>2.3092638912203256E-14</v>
      </c>
      <c r="K32" s="119"/>
      <c r="L32" s="225">
        <f t="shared" si="4"/>
        <v>44</v>
      </c>
      <c r="M32" s="809"/>
      <c r="N32" s="69"/>
      <c r="O32" s="197"/>
      <c r="P32" s="69">
        <f t="shared" si="1"/>
        <v>0</v>
      </c>
      <c r="Q32" s="70"/>
      <c r="R32" s="71"/>
      <c r="S32" s="103">
        <f t="shared" si="5"/>
        <v>536.17999999999995</v>
      </c>
    </row>
    <row r="33" spans="1:19" x14ac:dyDescent="0.25">
      <c r="A33" s="119"/>
      <c r="B33" s="225">
        <f t="shared" si="2"/>
        <v>0</v>
      </c>
      <c r="C33" s="809"/>
      <c r="D33" s="69"/>
      <c r="E33" s="197"/>
      <c r="F33" s="69">
        <f t="shared" si="0"/>
        <v>0</v>
      </c>
      <c r="G33" s="70"/>
      <c r="H33" s="71"/>
      <c r="I33" s="103">
        <f t="shared" si="3"/>
        <v>2.3092638912203256E-14</v>
      </c>
      <c r="K33" s="119"/>
      <c r="L33" s="225">
        <f t="shared" si="4"/>
        <v>44</v>
      </c>
      <c r="M33" s="809"/>
      <c r="N33" s="69"/>
      <c r="O33" s="197"/>
      <c r="P33" s="69">
        <f t="shared" si="1"/>
        <v>0</v>
      </c>
      <c r="Q33" s="70"/>
      <c r="R33" s="71"/>
      <c r="S33" s="103">
        <f t="shared" si="5"/>
        <v>536.17999999999995</v>
      </c>
    </row>
    <row r="34" spans="1:19" x14ac:dyDescent="0.25">
      <c r="A34" s="119"/>
      <c r="B34" s="225">
        <f t="shared" si="2"/>
        <v>0</v>
      </c>
      <c r="C34" s="809"/>
      <c r="D34" s="69"/>
      <c r="E34" s="197"/>
      <c r="F34" s="69">
        <f t="shared" si="0"/>
        <v>0</v>
      </c>
      <c r="G34" s="70"/>
      <c r="H34" s="71"/>
      <c r="I34" s="103">
        <f t="shared" si="3"/>
        <v>2.3092638912203256E-14</v>
      </c>
      <c r="K34" s="119"/>
      <c r="L34" s="225">
        <f t="shared" si="4"/>
        <v>44</v>
      </c>
      <c r="M34" s="809"/>
      <c r="N34" s="69"/>
      <c r="O34" s="197"/>
      <c r="P34" s="69">
        <f t="shared" si="1"/>
        <v>0</v>
      </c>
      <c r="Q34" s="70"/>
      <c r="R34" s="71"/>
      <c r="S34" s="103">
        <f t="shared" si="5"/>
        <v>536.17999999999995</v>
      </c>
    </row>
    <row r="35" spans="1:19" x14ac:dyDescent="0.25">
      <c r="A35" s="119"/>
      <c r="B35" s="225">
        <f t="shared" si="2"/>
        <v>0</v>
      </c>
      <c r="C35" s="809"/>
      <c r="D35" s="69"/>
      <c r="E35" s="197"/>
      <c r="F35" s="69">
        <f t="shared" si="0"/>
        <v>0</v>
      </c>
      <c r="G35" s="70"/>
      <c r="H35" s="71"/>
      <c r="I35" s="103">
        <f t="shared" si="3"/>
        <v>2.3092638912203256E-14</v>
      </c>
      <c r="K35" s="119"/>
      <c r="L35" s="225">
        <f t="shared" si="4"/>
        <v>44</v>
      </c>
      <c r="M35" s="809"/>
      <c r="N35" s="69"/>
      <c r="O35" s="197"/>
      <c r="P35" s="69">
        <f t="shared" si="1"/>
        <v>0</v>
      </c>
      <c r="Q35" s="70"/>
      <c r="R35" s="71"/>
      <c r="S35" s="103">
        <f t="shared" si="5"/>
        <v>536.17999999999995</v>
      </c>
    </row>
    <row r="36" spans="1:19" x14ac:dyDescent="0.25">
      <c r="A36" s="119" t="s">
        <v>22</v>
      </c>
      <c r="B36" s="225">
        <f t="shared" si="2"/>
        <v>0</v>
      </c>
      <c r="C36" s="809"/>
      <c r="D36" s="69"/>
      <c r="E36" s="197"/>
      <c r="F36" s="69">
        <f t="shared" si="0"/>
        <v>0</v>
      </c>
      <c r="G36" s="70"/>
      <c r="H36" s="71"/>
      <c r="I36" s="103">
        <f t="shared" si="3"/>
        <v>2.3092638912203256E-14</v>
      </c>
      <c r="K36" s="119" t="s">
        <v>22</v>
      </c>
      <c r="L36" s="225">
        <f t="shared" si="4"/>
        <v>44</v>
      </c>
      <c r="M36" s="809"/>
      <c r="N36" s="69"/>
      <c r="O36" s="197"/>
      <c r="P36" s="69">
        <f t="shared" si="1"/>
        <v>0</v>
      </c>
      <c r="Q36" s="70"/>
      <c r="R36" s="71"/>
      <c r="S36" s="103">
        <f t="shared" si="5"/>
        <v>536.17999999999995</v>
      </c>
    </row>
    <row r="37" spans="1:19" x14ac:dyDescent="0.25">
      <c r="A37" s="120"/>
      <c r="B37" s="225">
        <f t="shared" si="2"/>
        <v>0</v>
      </c>
      <c r="C37" s="809"/>
      <c r="D37" s="69"/>
      <c r="E37" s="197"/>
      <c r="F37" s="69">
        <f t="shared" si="0"/>
        <v>0</v>
      </c>
      <c r="G37" s="70"/>
      <c r="H37" s="71"/>
      <c r="I37" s="103">
        <f t="shared" si="3"/>
        <v>2.3092638912203256E-14</v>
      </c>
      <c r="K37" s="120"/>
      <c r="L37" s="225">
        <f t="shared" si="4"/>
        <v>44</v>
      </c>
      <c r="M37" s="809"/>
      <c r="N37" s="69"/>
      <c r="O37" s="197"/>
      <c r="P37" s="69">
        <f t="shared" si="1"/>
        <v>0</v>
      </c>
      <c r="Q37" s="70"/>
      <c r="R37" s="71"/>
      <c r="S37" s="103">
        <f t="shared" si="5"/>
        <v>536.17999999999995</v>
      </c>
    </row>
    <row r="38" spans="1:19" x14ac:dyDescent="0.25">
      <c r="A38" s="119"/>
      <c r="B38" s="225">
        <f t="shared" si="2"/>
        <v>0</v>
      </c>
      <c r="C38" s="809"/>
      <c r="D38" s="69"/>
      <c r="E38" s="197"/>
      <c r="F38" s="69">
        <f t="shared" si="0"/>
        <v>0</v>
      </c>
      <c r="G38" s="70"/>
      <c r="H38" s="71"/>
      <c r="I38" s="103">
        <f t="shared" si="3"/>
        <v>2.3092638912203256E-14</v>
      </c>
      <c r="K38" s="119"/>
      <c r="L38" s="225">
        <f t="shared" si="4"/>
        <v>44</v>
      </c>
      <c r="M38" s="809"/>
      <c r="N38" s="69"/>
      <c r="O38" s="197"/>
      <c r="P38" s="69">
        <f t="shared" si="1"/>
        <v>0</v>
      </c>
      <c r="Q38" s="70"/>
      <c r="R38" s="71"/>
      <c r="S38" s="103">
        <f t="shared" si="5"/>
        <v>536.17999999999995</v>
      </c>
    </row>
    <row r="39" spans="1:19" x14ac:dyDescent="0.25">
      <c r="A39" s="119"/>
      <c r="B39" s="83">
        <f t="shared" si="2"/>
        <v>0</v>
      </c>
      <c r="C39" s="15"/>
      <c r="D39" s="69"/>
      <c r="E39" s="197"/>
      <c r="F39" s="69">
        <f t="shared" si="0"/>
        <v>0</v>
      </c>
      <c r="G39" s="70"/>
      <c r="H39" s="71"/>
      <c r="I39" s="103">
        <f t="shared" si="3"/>
        <v>2.3092638912203256E-14</v>
      </c>
      <c r="K39" s="119"/>
      <c r="L39" s="83">
        <f t="shared" si="4"/>
        <v>44</v>
      </c>
      <c r="M39" s="15"/>
      <c r="N39" s="69"/>
      <c r="O39" s="197"/>
      <c r="P39" s="69">
        <f t="shared" si="1"/>
        <v>0</v>
      </c>
      <c r="Q39" s="70"/>
      <c r="R39" s="71"/>
      <c r="S39" s="103">
        <f t="shared" si="5"/>
        <v>536.17999999999995</v>
      </c>
    </row>
    <row r="40" spans="1:19" x14ac:dyDescent="0.25">
      <c r="A40" s="119"/>
      <c r="B40" s="83">
        <f t="shared" si="2"/>
        <v>0</v>
      </c>
      <c r="C40" s="15"/>
      <c r="D40" s="69"/>
      <c r="E40" s="197"/>
      <c r="F40" s="69">
        <f t="shared" si="0"/>
        <v>0</v>
      </c>
      <c r="G40" s="70"/>
      <c r="H40" s="71"/>
      <c r="I40" s="103">
        <f t="shared" si="3"/>
        <v>2.3092638912203256E-14</v>
      </c>
      <c r="K40" s="119"/>
      <c r="L40" s="83">
        <f t="shared" si="4"/>
        <v>44</v>
      </c>
      <c r="M40" s="15"/>
      <c r="N40" s="69"/>
      <c r="O40" s="197"/>
      <c r="P40" s="69">
        <f t="shared" si="1"/>
        <v>0</v>
      </c>
      <c r="Q40" s="70"/>
      <c r="R40" s="71"/>
      <c r="S40" s="103">
        <f t="shared" si="5"/>
        <v>536.17999999999995</v>
      </c>
    </row>
    <row r="41" spans="1:19" ht="15.75" thickBot="1" x14ac:dyDescent="0.3">
      <c r="A41" s="119"/>
      <c r="B41" s="16"/>
      <c r="C41" s="52"/>
      <c r="D41" s="105"/>
      <c r="E41" s="191"/>
      <c r="F41" s="101"/>
      <c r="G41" s="102"/>
      <c r="H41" s="60"/>
      <c r="K41" s="119"/>
      <c r="L41" s="16"/>
      <c r="M41" s="52"/>
      <c r="N41" s="105"/>
      <c r="O41" s="191"/>
      <c r="P41" s="101"/>
      <c r="Q41" s="102"/>
      <c r="R41" s="60"/>
    </row>
    <row r="42" spans="1:19" x14ac:dyDescent="0.25">
      <c r="C42" s="53">
        <f>SUM(C9:C41)</f>
        <v>42</v>
      </c>
      <c r="D42" s="6">
        <f>SUM(D9:D41)</f>
        <v>484.98999999999995</v>
      </c>
      <c r="F42" s="6">
        <f>SUM(F9:F41)</f>
        <v>496.78999999999996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0</v>
      </c>
      <c r="N45" s="45" t="s">
        <v>4</v>
      </c>
      <c r="O45" s="56">
        <f>P5+P6-M42+P7</f>
        <v>43</v>
      </c>
    </row>
    <row r="46" spans="1:19" ht="15.75" thickBot="1" x14ac:dyDescent="0.3"/>
    <row r="47" spans="1:19" ht="15.75" thickBot="1" x14ac:dyDescent="0.3">
      <c r="C47" s="1157" t="s">
        <v>11</v>
      </c>
      <c r="D47" s="1158"/>
      <c r="E47" s="57">
        <f>E5+E6-F42+E7</f>
        <v>5.6843418860808015E-14</v>
      </c>
      <c r="F47" s="73"/>
      <c r="M47" s="1157" t="s">
        <v>11</v>
      </c>
      <c r="N47" s="1158"/>
      <c r="O47" s="57">
        <f>O5+O6-P42+O7</f>
        <v>524.38</v>
      </c>
      <c r="P47" s="73"/>
    </row>
    <row r="50" spans="1:17" x14ac:dyDescent="0.25">
      <c r="A50" s="219"/>
      <c r="B50" s="1163"/>
      <c r="C50" s="464"/>
      <c r="D50" s="224"/>
      <c r="E50" s="78"/>
      <c r="F50" s="62"/>
      <c r="G50" s="5"/>
      <c r="K50" s="219"/>
      <c r="L50" s="1163"/>
      <c r="M50" s="464"/>
      <c r="N50" s="224"/>
      <c r="O50" s="78"/>
      <c r="P50" s="62"/>
      <c r="Q50" s="5"/>
    </row>
    <row r="51" spans="1:17" x14ac:dyDescent="0.25">
      <c r="A51" s="219"/>
      <c r="B51" s="1163"/>
      <c r="C51" s="377"/>
      <c r="D51" s="131"/>
      <c r="E51" s="203"/>
      <c r="F51" s="62"/>
      <c r="G51" s="47"/>
      <c r="K51" s="219"/>
      <c r="L51" s="1163"/>
      <c r="M51" s="377"/>
      <c r="N51" s="131"/>
      <c r="O51" s="203"/>
      <c r="P51" s="62"/>
      <c r="Q51" s="47"/>
    </row>
    <row r="52" spans="1:17" x14ac:dyDescent="0.25">
      <c r="B52" s="19"/>
      <c r="C52" s="464"/>
      <c r="D52" s="131"/>
      <c r="E52" s="469"/>
      <c r="F52" s="12"/>
      <c r="L52" s="19"/>
      <c r="M52" s="464"/>
      <c r="N52" s="131"/>
      <c r="O52" s="469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O84"/>
  <sheetViews>
    <sheetView workbookViewId="0">
      <pane ySplit="9" topLeftCell="A31" activePane="bottomLeft" state="frozen"/>
      <selection pane="bottomLeft" activeCell="B41" sqref="B4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5" ht="40.5" x14ac:dyDescent="0.55000000000000004">
      <c r="A1" s="1155" t="s">
        <v>350</v>
      </c>
      <c r="B1" s="1155"/>
      <c r="C1" s="1155"/>
      <c r="D1" s="1155"/>
      <c r="E1" s="1155"/>
      <c r="F1" s="1155"/>
      <c r="G1" s="1155"/>
      <c r="H1" s="11">
        <v>1</v>
      </c>
    </row>
    <row r="2" spans="1:15" ht="15.75" thickBot="1" x14ac:dyDescent="0.3">
      <c r="C2" s="12"/>
      <c r="D2" s="12"/>
      <c r="F2" s="12"/>
    </row>
    <row r="3" spans="1:1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5" ht="15.75" thickTop="1" x14ac:dyDescent="0.25">
      <c r="A4" s="977"/>
      <c r="B4" s="977"/>
      <c r="C4" s="977"/>
      <c r="D4" s="977"/>
      <c r="E4" s="977"/>
      <c r="F4" s="977"/>
      <c r="G4" s="978"/>
      <c r="H4" s="978"/>
    </row>
    <row r="5" spans="1:15" x14ac:dyDescent="0.25">
      <c r="A5" s="12"/>
      <c r="B5" s="12"/>
      <c r="C5" s="464">
        <v>99</v>
      </c>
      <c r="D5" s="224">
        <v>44959</v>
      </c>
      <c r="E5" s="78">
        <v>502.33</v>
      </c>
      <c r="F5" s="62">
        <v>42</v>
      </c>
      <c r="G5" s="152"/>
      <c r="H5" s="152"/>
    </row>
    <row r="6" spans="1:15" ht="15" customHeight="1" x14ac:dyDescent="0.25">
      <c r="A6" s="219" t="s">
        <v>62</v>
      </c>
      <c r="B6" s="1165" t="s">
        <v>86</v>
      </c>
      <c r="C6" s="470">
        <v>99</v>
      </c>
      <c r="D6" s="131">
        <v>44966</v>
      </c>
      <c r="E6" s="78">
        <v>499.27</v>
      </c>
      <c r="F6" s="62">
        <v>39</v>
      </c>
      <c r="G6" s="5"/>
    </row>
    <row r="7" spans="1:15" x14ac:dyDescent="0.25">
      <c r="A7" s="219"/>
      <c r="B7" s="1165"/>
      <c r="C7" s="464">
        <v>99</v>
      </c>
      <c r="D7" s="131">
        <v>44968</v>
      </c>
      <c r="E7" s="59">
        <v>531.6</v>
      </c>
      <c r="F7" s="73">
        <v>42</v>
      </c>
      <c r="G7" s="47">
        <f>F79</f>
        <v>3368.02</v>
      </c>
      <c r="H7" s="7">
        <f>E7-G7+E8+E6-G6+E5</f>
        <v>173.96999999999986</v>
      </c>
    </row>
    <row r="8" spans="1:15" ht="15.75" thickBot="1" x14ac:dyDescent="0.3">
      <c r="B8" s="19"/>
      <c r="C8" s="464"/>
      <c r="D8" s="131">
        <v>44984</v>
      </c>
      <c r="E8" s="469">
        <v>2008.79</v>
      </c>
      <c r="F8" s="73">
        <v>162</v>
      </c>
    </row>
    <row r="9" spans="1:15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5" ht="15.75" thickTop="1" x14ac:dyDescent="0.25">
      <c r="A10" s="80" t="s">
        <v>32</v>
      </c>
      <c r="B10" s="757">
        <f>F7-C10+F6+F8+F5</f>
        <v>280</v>
      </c>
      <c r="C10" s="702">
        <v>5</v>
      </c>
      <c r="D10" s="625">
        <v>60</v>
      </c>
      <c r="E10" s="652">
        <v>44960</v>
      </c>
      <c r="F10" s="625">
        <f t="shared" ref="F10:F73" si="0">D10</f>
        <v>60</v>
      </c>
      <c r="G10" s="1001" t="s">
        <v>196</v>
      </c>
      <c r="H10" s="624">
        <v>101</v>
      </c>
      <c r="I10" s="656">
        <f>E7-F10+E6+E8+E5+E4</f>
        <v>3481.99</v>
      </c>
    </row>
    <row r="11" spans="1:15" x14ac:dyDescent="0.25">
      <c r="A11" s="189"/>
      <c r="B11" s="757">
        <f>B10-C11</f>
        <v>265</v>
      </c>
      <c r="C11" s="702">
        <v>15</v>
      </c>
      <c r="D11" s="625">
        <v>180.17</v>
      </c>
      <c r="E11" s="652">
        <v>44960</v>
      </c>
      <c r="F11" s="625">
        <f t="shared" si="0"/>
        <v>180.17</v>
      </c>
      <c r="G11" s="1001" t="s">
        <v>197</v>
      </c>
      <c r="H11" s="624">
        <v>101</v>
      </c>
      <c r="I11" s="656">
        <f>I10-F11</f>
        <v>3301.8199999999997</v>
      </c>
      <c r="J11" s="654"/>
      <c r="K11" s="654"/>
      <c r="L11" s="654"/>
      <c r="M11" s="654"/>
      <c r="N11" s="654"/>
      <c r="O11" s="654"/>
    </row>
    <row r="12" spans="1:15" x14ac:dyDescent="0.25">
      <c r="A12" s="177"/>
      <c r="B12" s="757">
        <f t="shared" ref="B12:B75" si="1">B11-C12</f>
        <v>245</v>
      </c>
      <c r="C12" s="702">
        <v>20</v>
      </c>
      <c r="D12" s="625">
        <v>237.85</v>
      </c>
      <c r="E12" s="652">
        <v>44960</v>
      </c>
      <c r="F12" s="625">
        <f t="shared" si="0"/>
        <v>237.85</v>
      </c>
      <c r="G12" s="1001" t="s">
        <v>198</v>
      </c>
      <c r="H12" s="624">
        <v>101</v>
      </c>
      <c r="I12" s="656">
        <f t="shared" ref="I12:I75" si="2">I11-F12</f>
        <v>3063.97</v>
      </c>
      <c r="J12" s="654"/>
      <c r="K12" s="654"/>
      <c r="L12" s="654"/>
      <c r="M12" s="654"/>
      <c r="N12" s="654"/>
      <c r="O12" s="654"/>
    </row>
    <row r="13" spans="1:15" x14ac:dyDescent="0.25">
      <c r="A13" s="177"/>
      <c r="B13" s="757">
        <f t="shared" si="1"/>
        <v>243</v>
      </c>
      <c r="C13" s="702">
        <v>2</v>
      </c>
      <c r="D13" s="625">
        <v>24.31</v>
      </c>
      <c r="E13" s="652">
        <v>44965</v>
      </c>
      <c r="F13" s="625">
        <f t="shared" si="0"/>
        <v>24.31</v>
      </c>
      <c r="G13" s="1001" t="s">
        <v>199</v>
      </c>
      <c r="H13" s="624">
        <v>101</v>
      </c>
      <c r="I13" s="656">
        <f t="shared" si="2"/>
        <v>3039.66</v>
      </c>
      <c r="J13" s="654"/>
      <c r="K13" s="654"/>
      <c r="L13" s="654"/>
      <c r="M13" s="654"/>
      <c r="N13" s="654"/>
      <c r="O13" s="654"/>
    </row>
    <row r="14" spans="1:15" x14ac:dyDescent="0.25">
      <c r="A14" s="82" t="s">
        <v>33</v>
      </c>
      <c r="B14" s="757">
        <f t="shared" si="1"/>
        <v>228</v>
      </c>
      <c r="C14" s="702">
        <v>15</v>
      </c>
      <c r="D14" s="625">
        <v>193.4</v>
      </c>
      <c r="E14" s="652">
        <v>44967</v>
      </c>
      <c r="F14" s="625">
        <f t="shared" si="0"/>
        <v>193.4</v>
      </c>
      <c r="G14" s="1001" t="s">
        <v>200</v>
      </c>
      <c r="H14" s="624">
        <v>101</v>
      </c>
      <c r="I14" s="656">
        <f t="shared" si="2"/>
        <v>2846.2599999999998</v>
      </c>
      <c r="J14" s="654"/>
      <c r="K14" s="654"/>
      <c r="L14" s="654"/>
      <c r="M14" s="654"/>
      <c r="N14" s="654"/>
      <c r="O14" s="654"/>
    </row>
    <row r="15" spans="1:15" x14ac:dyDescent="0.25">
      <c r="A15" s="73"/>
      <c r="B15" s="757">
        <f t="shared" si="1"/>
        <v>223</v>
      </c>
      <c r="C15" s="702">
        <v>5</v>
      </c>
      <c r="D15" s="625">
        <v>64.41</v>
      </c>
      <c r="E15" s="652">
        <v>44968</v>
      </c>
      <c r="F15" s="625">
        <f t="shared" si="0"/>
        <v>64.41</v>
      </c>
      <c r="G15" s="1001" t="s">
        <v>201</v>
      </c>
      <c r="H15" s="624">
        <v>101</v>
      </c>
      <c r="I15" s="656">
        <f t="shared" si="2"/>
        <v>2781.85</v>
      </c>
    </row>
    <row r="16" spans="1:15" ht="15.75" customHeight="1" x14ac:dyDescent="0.25">
      <c r="A16" s="73"/>
      <c r="B16" s="757">
        <f t="shared" si="1"/>
        <v>222</v>
      </c>
      <c r="C16" s="702">
        <v>1</v>
      </c>
      <c r="D16" s="625">
        <v>12.98</v>
      </c>
      <c r="E16" s="652">
        <v>44968</v>
      </c>
      <c r="F16" s="625">
        <f t="shared" si="0"/>
        <v>12.98</v>
      </c>
      <c r="G16" s="1001" t="s">
        <v>202</v>
      </c>
      <c r="H16" s="624">
        <v>101</v>
      </c>
      <c r="I16" s="656">
        <f t="shared" si="2"/>
        <v>2768.87</v>
      </c>
    </row>
    <row r="17" spans="1:9" ht="15.75" customHeight="1" x14ac:dyDescent="0.25">
      <c r="B17" s="757">
        <f t="shared" si="1"/>
        <v>221</v>
      </c>
      <c r="C17" s="702">
        <v>1</v>
      </c>
      <c r="D17" s="625">
        <v>12.77</v>
      </c>
      <c r="E17" s="652">
        <v>44968</v>
      </c>
      <c r="F17" s="625">
        <f t="shared" si="0"/>
        <v>12.77</v>
      </c>
      <c r="G17" s="1001" t="s">
        <v>203</v>
      </c>
      <c r="H17" s="624">
        <v>101</v>
      </c>
      <c r="I17" s="656">
        <f t="shared" si="2"/>
        <v>2756.1</v>
      </c>
    </row>
    <row r="18" spans="1:9" x14ac:dyDescent="0.25">
      <c r="B18" s="757">
        <f t="shared" si="1"/>
        <v>209</v>
      </c>
      <c r="C18" s="702">
        <v>12</v>
      </c>
      <c r="D18" s="625">
        <v>151.74</v>
      </c>
      <c r="E18" s="652">
        <v>44970</v>
      </c>
      <c r="F18" s="625">
        <f t="shared" si="0"/>
        <v>151.74</v>
      </c>
      <c r="G18" s="1001" t="s">
        <v>204</v>
      </c>
      <c r="H18" s="624">
        <v>101</v>
      </c>
      <c r="I18" s="656">
        <f t="shared" si="2"/>
        <v>2604.3599999999997</v>
      </c>
    </row>
    <row r="19" spans="1:9" x14ac:dyDescent="0.25">
      <c r="A19" s="119"/>
      <c r="B19" s="757">
        <f t="shared" si="1"/>
        <v>201</v>
      </c>
      <c r="C19" s="702">
        <v>8</v>
      </c>
      <c r="D19" s="625">
        <v>102.03</v>
      </c>
      <c r="E19" s="652">
        <v>44972</v>
      </c>
      <c r="F19" s="625">
        <f t="shared" si="0"/>
        <v>102.03</v>
      </c>
      <c r="G19" s="1001" t="s">
        <v>205</v>
      </c>
      <c r="H19" s="624">
        <v>101</v>
      </c>
      <c r="I19" s="656">
        <f t="shared" si="2"/>
        <v>2502.3299999999995</v>
      </c>
    </row>
    <row r="20" spans="1:9" x14ac:dyDescent="0.25">
      <c r="A20" s="119"/>
      <c r="B20" s="757">
        <f t="shared" si="1"/>
        <v>191</v>
      </c>
      <c r="C20" s="702">
        <v>10</v>
      </c>
      <c r="D20" s="625">
        <v>126.85</v>
      </c>
      <c r="E20" s="652">
        <v>44973</v>
      </c>
      <c r="F20" s="625">
        <f t="shared" si="0"/>
        <v>126.85</v>
      </c>
      <c r="G20" s="1001" t="s">
        <v>206</v>
      </c>
      <c r="H20" s="624">
        <v>101</v>
      </c>
      <c r="I20" s="656">
        <f t="shared" si="2"/>
        <v>2375.4799999999996</v>
      </c>
    </row>
    <row r="21" spans="1:9" x14ac:dyDescent="0.25">
      <c r="A21" s="119"/>
      <c r="B21" s="757">
        <f t="shared" si="1"/>
        <v>190</v>
      </c>
      <c r="C21" s="702">
        <v>1</v>
      </c>
      <c r="D21" s="625">
        <v>12.46</v>
      </c>
      <c r="E21" s="652">
        <v>44974</v>
      </c>
      <c r="F21" s="625">
        <f t="shared" si="0"/>
        <v>12.46</v>
      </c>
      <c r="G21" s="1001" t="s">
        <v>207</v>
      </c>
      <c r="H21" s="624">
        <v>101</v>
      </c>
      <c r="I21" s="656">
        <f t="shared" si="2"/>
        <v>2363.0199999999995</v>
      </c>
    </row>
    <row r="22" spans="1:9" x14ac:dyDescent="0.25">
      <c r="A22" s="119"/>
      <c r="B22" s="757">
        <f t="shared" si="1"/>
        <v>174</v>
      </c>
      <c r="C22" s="702">
        <v>16</v>
      </c>
      <c r="D22" s="625">
        <v>202.3</v>
      </c>
      <c r="E22" s="652">
        <v>44975</v>
      </c>
      <c r="F22" s="625">
        <f t="shared" si="0"/>
        <v>202.3</v>
      </c>
      <c r="G22" s="1001" t="s">
        <v>208</v>
      </c>
      <c r="H22" s="624">
        <v>101</v>
      </c>
      <c r="I22" s="656">
        <f t="shared" si="2"/>
        <v>2160.7199999999993</v>
      </c>
    </row>
    <row r="23" spans="1:9" x14ac:dyDescent="0.25">
      <c r="A23" s="119"/>
      <c r="B23" s="757">
        <f t="shared" si="1"/>
        <v>169</v>
      </c>
      <c r="C23" s="702">
        <v>5</v>
      </c>
      <c r="D23" s="625">
        <v>63.81</v>
      </c>
      <c r="E23" s="652">
        <v>44975</v>
      </c>
      <c r="F23" s="625">
        <f t="shared" si="0"/>
        <v>63.81</v>
      </c>
      <c r="G23" s="1001" t="s">
        <v>209</v>
      </c>
      <c r="H23" s="624">
        <v>101</v>
      </c>
      <c r="I23" s="656">
        <f t="shared" si="2"/>
        <v>2096.9099999999994</v>
      </c>
    </row>
    <row r="24" spans="1:9" x14ac:dyDescent="0.25">
      <c r="A24" s="120"/>
      <c r="B24" s="757">
        <f t="shared" si="1"/>
        <v>163</v>
      </c>
      <c r="C24" s="702">
        <v>6</v>
      </c>
      <c r="D24" s="625">
        <v>75.38</v>
      </c>
      <c r="E24" s="652">
        <v>44977</v>
      </c>
      <c r="F24" s="625">
        <f t="shared" si="0"/>
        <v>75.38</v>
      </c>
      <c r="G24" s="1001" t="s">
        <v>210</v>
      </c>
      <c r="H24" s="624">
        <v>101</v>
      </c>
      <c r="I24" s="656">
        <f t="shared" si="2"/>
        <v>2021.5299999999993</v>
      </c>
    </row>
    <row r="25" spans="1:9" x14ac:dyDescent="0.25">
      <c r="A25" s="119"/>
      <c r="B25" s="757">
        <f t="shared" si="1"/>
        <v>162</v>
      </c>
      <c r="C25" s="702">
        <v>1</v>
      </c>
      <c r="D25" s="625">
        <v>12.74</v>
      </c>
      <c r="E25" s="652">
        <v>44977</v>
      </c>
      <c r="F25" s="625">
        <f t="shared" si="0"/>
        <v>12.74</v>
      </c>
      <c r="G25" s="1001" t="s">
        <v>211</v>
      </c>
      <c r="H25" s="624">
        <v>101</v>
      </c>
      <c r="I25" s="656">
        <f t="shared" si="2"/>
        <v>2008.7899999999993</v>
      </c>
    </row>
    <row r="26" spans="1:9" x14ac:dyDescent="0.25">
      <c r="A26" s="119"/>
      <c r="B26" s="757">
        <f t="shared" si="1"/>
        <v>147</v>
      </c>
      <c r="C26" s="702">
        <v>15</v>
      </c>
      <c r="D26" s="625">
        <v>184.96</v>
      </c>
      <c r="E26" s="652">
        <v>44984</v>
      </c>
      <c r="F26" s="625">
        <f t="shared" si="0"/>
        <v>184.96</v>
      </c>
      <c r="G26" s="1001" t="s">
        <v>212</v>
      </c>
      <c r="H26" s="624">
        <v>101</v>
      </c>
      <c r="I26" s="656">
        <f t="shared" si="2"/>
        <v>1823.8299999999992</v>
      </c>
    </row>
    <row r="27" spans="1:9" x14ac:dyDescent="0.25">
      <c r="A27" s="119"/>
      <c r="B27" s="757">
        <f t="shared" si="1"/>
        <v>146</v>
      </c>
      <c r="C27" s="15">
        <v>1</v>
      </c>
      <c r="D27" s="69">
        <v>12.77</v>
      </c>
      <c r="E27" s="197">
        <v>44984</v>
      </c>
      <c r="F27" s="69">
        <f t="shared" si="0"/>
        <v>12.77</v>
      </c>
      <c r="G27" s="1001" t="s">
        <v>213</v>
      </c>
      <c r="H27" s="71">
        <v>101</v>
      </c>
      <c r="I27" s="103">
        <f t="shared" si="2"/>
        <v>1811.0599999999993</v>
      </c>
    </row>
    <row r="28" spans="1:9" x14ac:dyDescent="0.25">
      <c r="A28" s="119"/>
      <c r="B28" s="757">
        <f t="shared" si="1"/>
        <v>144</v>
      </c>
      <c r="C28" s="15">
        <v>2</v>
      </c>
      <c r="D28" s="69">
        <v>25.84</v>
      </c>
      <c r="E28" s="197">
        <v>44984</v>
      </c>
      <c r="F28" s="69">
        <f t="shared" si="0"/>
        <v>25.84</v>
      </c>
      <c r="G28" s="1001" t="s">
        <v>214</v>
      </c>
      <c r="H28" s="71">
        <v>101</v>
      </c>
      <c r="I28" s="103">
        <f t="shared" si="2"/>
        <v>1785.2199999999993</v>
      </c>
    </row>
    <row r="29" spans="1:9" x14ac:dyDescent="0.25">
      <c r="A29" s="119"/>
      <c r="B29" s="757">
        <f t="shared" si="1"/>
        <v>124</v>
      </c>
      <c r="C29" s="15">
        <v>20</v>
      </c>
      <c r="D29" s="69">
        <v>254.99</v>
      </c>
      <c r="E29" s="197">
        <v>44984</v>
      </c>
      <c r="F29" s="69">
        <f t="shared" si="0"/>
        <v>254.99</v>
      </c>
      <c r="G29" s="1001" t="s">
        <v>215</v>
      </c>
      <c r="H29" s="71">
        <v>101</v>
      </c>
      <c r="I29" s="103">
        <f t="shared" si="2"/>
        <v>1530.2299999999993</v>
      </c>
    </row>
    <row r="30" spans="1:9" x14ac:dyDescent="0.25">
      <c r="A30" s="119"/>
      <c r="B30" s="757">
        <f t="shared" si="1"/>
        <v>112</v>
      </c>
      <c r="C30" s="15">
        <v>12</v>
      </c>
      <c r="D30" s="69">
        <v>148.9</v>
      </c>
      <c r="E30" s="197">
        <v>44987</v>
      </c>
      <c r="F30" s="69">
        <f t="shared" si="0"/>
        <v>148.9</v>
      </c>
      <c r="G30" s="1001" t="s">
        <v>216</v>
      </c>
      <c r="H30" s="71">
        <v>101</v>
      </c>
      <c r="I30" s="103">
        <f t="shared" si="2"/>
        <v>1381.3299999999992</v>
      </c>
    </row>
    <row r="31" spans="1:9" x14ac:dyDescent="0.25">
      <c r="A31" s="119"/>
      <c r="B31" s="757">
        <f t="shared" si="1"/>
        <v>104</v>
      </c>
      <c r="C31" s="15">
        <v>8</v>
      </c>
      <c r="D31" s="69">
        <v>99.78</v>
      </c>
      <c r="E31" s="197">
        <v>44988</v>
      </c>
      <c r="F31" s="69">
        <f t="shared" si="0"/>
        <v>99.78</v>
      </c>
      <c r="G31" s="1001" t="s">
        <v>217</v>
      </c>
      <c r="H31" s="71">
        <v>101</v>
      </c>
      <c r="I31" s="103">
        <f t="shared" si="2"/>
        <v>1281.5499999999993</v>
      </c>
    </row>
    <row r="32" spans="1:9" x14ac:dyDescent="0.25">
      <c r="A32" s="119"/>
      <c r="B32" s="757">
        <f t="shared" si="1"/>
        <v>102</v>
      </c>
      <c r="C32" s="15">
        <v>2</v>
      </c>
      <c r="D32" s="69">
        <v>24.88</v>
      </c>
      <c r="E32" s="197">
        <v>44989</v>
      </c>
      <c r="F32" s="69">
        <f t="shared" si="0"/>
        <v>24.88</v>
      </c>
      <c r="G32" s="1001" t="s">
        <v>218</v>
      </c>
      <c r="H32" s="71">
        <v>101</v>
      </c>
      <c r="I32" s="103">
        <f t="shared" si="2"/>
        <v>1256.6699999999992</v>
      </c>
    </row>
    <row r="33" spans="1:9" x14ac:dyDescent="0.25">
      <c r="A33" s="119"/>
      <c r="B33" s="707">
        <f t="shared" si="1"/>
        <v>82</v>
      </c>
      <c r="C33" s="15">
        <v>20</v>
      </c>
      <c r="D33" s="69">
        <v>249.35</v>
      </c>
      <c r="E33" s="197">
        <v>44989</v>
      </c>
      <c r="F33" s="69">
        <f t="shared" si="0"/>
        <v>249.35</v>
      </c>
      <c r="G33" s="1001" t="s">
        <v>219</v>
      </c>
      <c r="H33" s="71">
        <v>101</v>
      </c>
      <c r="I33" s="704">
        <f t="shared" si="2"/>
        <v>1007.3199999999991</v>
      </c>
    </row>
    <row r="34" spans="1:9" x14ac:dyDescent="0.25">
      <c r="A34" s="119"/>
      <c r="B34" s="757">
        <f t="shared" si="1"/>
        <v>82</v>
      </c>
      <c r="C34" s="15"/>
      <c r="D34" s="69"/>
      <c r="E34" s="197"/>
      <c r="F34" s="69">
        <f t="shared" si="0"/>
        <v>0</v>
      </c>
      <c r="G34" s="70"/>
      <c r="H34" s="71"/>
      <c r="I34" s="103">
        <f t="shared" si="2"/>
        <v>1007.3199999999991</v>
      </c>
    </row>
    <row r="35" spans="1:9" x14ac:dyDescent="0.25">
      <c r="A35" s="119"/>
      <c r="B35" s="757">
        <f t="shared" si="1"/>
        <v>82</v>
      </c>
      <c r="C35" s="15"/>
      <c r="D35" s="69"/>
      <c r="E35" s="197"/>
      <c r="F35" s="69">
        <f t="shared" si="0"/>
        <v>0</v>
      </c>
      <c r="G35" s="70"/>
      <c r="H35" s="71"/>
      <c r="I35" s="103">
        <f t="shared" si="2"/>
        <v>1007.3199999999991</v>
      </c>
    </row>
    <row r="36" spans="1:9" x14ac:dyDescent="0.25">
      <c r="A36" s="119"/>
      <c r="B36" s="757">
        <f t="shared" si="1"/>
        <v>72</v>
      </c>
      <c r="C36" s="15">
        <v>10</v>
      </c>
      <c r="D36" s="511">
        <v>121.78</v>
      </c>
      <c r="E36" s="1075">
        <v>44991</v>
      </c>
      <c r="F36" s="511">
        <f t="shared" si="0"/>
        <v>121.78</v>
      </c>
      <c r="G36" s="321" t="s">
        <v>220</v>
      </c>
      <c r="H36" s="322">
        <v>101</v>
      </c>
      <c r="I36" s="103">
        <f t="shared" si="2"/>
        <v>885.53999999999917</v>
      </c>
    </row>
    <row r="37" spans="1:9" x14ac:dyDescent="0.25">
      <c r="A37" s="119" t="s">
        <v>22</v>
      </c>
      <c r="B37" s="757">
        <f t="shared" si="1"/>
        <v>70</v>
      </c>
      <c r="C37" s="15">
        <v>2</v>
      </c>
      <c r="D37" s="511">
        <v>25.08</v>
      </c>
      <c r="E37" s="1075">
        <v>44993</v>
      </c>
      <c r="F37" s="511">
        <f t="shared" si="0"/>
        <v>25.08</v>
      </c>
      <c r="G37" s="321" t="s">
        <v>221</v>
      </c>
      <c r="H37" s="322">
        <v>101</v>
      </c>
      <c r="I37" s="103">
        <f t="shared" si="2"/>
        <v>860.45999999999913</v>
      </c>
    </row>
    <row r="38" spans="1:9" x14ac:dyDescent="0.25">
      <c r="A38" s="120"/>
      <c r="B38" s="757">
        <f t="shared" si="1"/>
        <v>50</v>
      </c>
      <c r="C38" s="15">
        <v>20</v>
      </c>
      <c r="D38" s="511">
        <v>245.4</v>
      </c>
      <c r="E38" s="1075">
        <v>44993</v>
      </c>
      <c r="F38" s="511">
        <f t="shared" si="0"/>
        <v>245.4</v>
      </c>
      <c r="G38" s="321" t="s">
        <v>222</v>
      </c>
      <c r="H38" s="322">
        <v>101</v>
      </c>
      <c r="I38" s="103">
        <f t="shared" si="2"/>
        <v>615.05999999999915</v>
      </c>
    </row>
    <row r="39" spans="1:9" x14ac:dyDescent="0.25">
      <c r="A39" s="119"/>
      <c r="B39" s="757">
        <f t="shared" si="1"/>
        <v>44</v>
      </c>
      <c r="C39" s="15">
        <v>6</v>
      </c>
      <c r="D39" s="511">
        <v>72.989999999999995</v>
      </c>
      <c r="E39" s="1075">
        <v>44995</v>
      </c>
      <c r="F39" s="511">
        <f t="shared" si="0"/>
        <v>72.989999999999995</v>
      </c>
      <c r="G39" s="321" t="s">
        <v>223</v>
      </c>
      <c r="H39" s="322">
        <v>101</v>
      </c>
      <c r="I39" s="103">
        <f t="shared" si="2"/>
        <v>542.06999999999914</v>
      </c>
    </row>
    <row r="40" spans="1:9" x14ac:dyDescent="0.25">
      <c r="A40" s="119"/>
      <c r="B40" s="757">
        <f t="shared" si="1"/>
        <v>42</v>
      </c>
      <c r="C40" s="15">
        <v>2</v>
      </c>
      <c r="D40" s="511">
        <v>24.64</v>
      </c>
      <c r="E40" s="1075">
        <v>44996</v>
      </c>
      <c r="F40" s="511">
        <f t="shared" si="0"/>
        <v>24.64</v>
      </c>
      <c r="G40" s="321" t="s">
        <v>224</v>
      </c>
      <c r="H40" s="322">
        <v>101</v>
      </c>
      <c r="I40" s="103">
        <f t="shared" si="2"/>
        <v>517.42999999999915</v>
      </c>
    </row>
    <row r="41" spans="1:9" x14ac:dyDescent="0.25">
      <c r="A41" s="119"/>
      <c r="B41" s="757">
        <f t="shared" si="1"/>
        <v>22</v>
      </c>
      <c r="C41" s="15">
        <v>20</v>
      </c>
      <c r="D41" s="511">
        <v>243.87</v>
      </c>
      <c r="E41" s="1075">
        <v>44996</v>
      </c>
      <c r="F41" s="511">
        <f t="shared" si="0"/>
        <v>243.87</v>
      </c>
      <c r="G41" s="321" t="s">
        <v>225</v>
      </c>
      <c r="H41" s="322">
        <v>101</v>
      </c>
      <c r="I41" s="103">
        <f t="shared" si="2"/>
        <v>273.55999999999915</v>
      </c>
    </row>
    <row r="42" spans="1:9" x14ac:dyDescent="0.25">
      <c r="A42" s="119"/>
      <c r="B42" s="757">
        <f t="shared" si="1"/>
        <v>19</v>
      </c>
      <c r="C42" s="15">
        <v>3</v>
      </c>
      <c r="D42" s="511">
        <v>37.44</v>
      </c>
      <c r="E42" s="1075">
        <v>44999</v>
      </c>
      <c r="F42" s="511">
        <f t="shared" si="0"/>
        <v>37.44</v>
      </c>
      <c r="G42" s="321" t="s">
        <v>226</v>
      </c>
      <c r="H42" s="322">
        <v>101</v>
      </c>
      <c r="I42" s="103">
        <f t="shared" si="2"/>
        <v>236.11999999999915</v>
      </c>
    </row>
    <row r="43" spans="1:9" x14ac:dyDescent="0.25">
      <c r="A43" s="119"/>
      <c r="B43" s="757">
        <f t="shared" si="1"/>
        <v>14</v>
      </c>
      <c r="C43" s="15">
        <v>5</v>
      </c>
      <c r="D43" s="511">
        <v>62.15</v>
      </c>
      <c r="E43" s="1075">
        <v>44999</v>
      </c>
      <c r="F43" s="511">
        <f t="shared" si="0"/>
        <v>62.15</v>
      </c>
      <c r="G43" s="321" t="s">
        <v>227</v>
      </c>
      <c r="H43" s="322">
        <v>101</v>
      </c>
      <c r="I43" s="103">
        <f t="shared" si="2"/>
        <v>173.96999999999915</v>
      </c>
    </row>
    <row r="44" spans="1:9" x14ac:dyDescent="0.25">
      <c r="A44" s="119"/>
      <c r="B44" s="757">
        <f t="shared" si="1"/>
        <v>14</v>
      </c>
      <c r="C44" s="15"/>
      <c r="D44" s="511"/>
      <c r="E44" s="1075"/>
      <c r="F44" s="511">
        <f t="shared" si="0"/>
        <v>0</v>
      </c>
      <c r="G44" s="321"/>
      <c r="H44" s="322"/>
      <c r="I44" s="103">
        <f t="shared" si="2"/>
        <v>173.96999999999915</v>
      </c>
    </row>
    <row r="45" spans="1:9" x14ac:dyDescent="0.25">
      <c r="A45" s="119"/>
      <c r="B45" s="757">
        <f t="shared" si="1"/>
        <v>14</v>
      </c>
      <c r="C45" s="15"/>
      <c r="D45" s="511"/>
      <c r="E45" s="1075"/>
      <c r="F45" s="511">
        <f t="shared" si="0"/>
        <v>0</v>
      </c>
      <c r="G45" s="321"/>
      <c r="H45" s="322"/>
      <c r="I45" s="103">
        <f t="shared" si="2"/>
        <v>173.96999999999915</v>
      </c>
    </row>
    <row r="46" spans="1:9" x14ac:dyDescent="0.25">
      <c r="A46" s="119"/>
      <c r="B46" s="757">
        <f t="shared" si="1"/>
        <v>14</v>
      </c>
      <c r="C46" s="15"/>
      <c r="D46" s="511"/>
      <c r="E46" s="1075"/>
      <c r="F46" s="511">
        <f t="shared" si="0"/>
        <v>0</v>
      </c>
      <c r="G46" s="321"/>
      <c r="H46" s="322"/>
      <c r="I46" s="103">
        <f t="shared" si="2"/>
        <v>173.96999999999915</v>
      </c>
    </row>
    <row r="47" spans="1:9" x14ac:dyDescent="0.25">
      <c r="A47" s="119"/>
      <c r="B47" s="757">
        <f t="shared" si="1"/>
        <v>14</v>
      </c>
      <c r="C47" s="15"/>
      <c r="D47" s="511"/>
      <c r="E47" s="1075"/>
      <c r="F47" s="511">
        <f t="shared" si="0"/>
        <v>0</v>
      </c>
      <c r="G47" s="321"/>
      <c r="H47" s="322"/>
      <c r="I47" s="103">
        <f t="shared" si="2"/>
        <v>173.96999999999915</v>
      </c>
    </row>
    <row r="48" spans="1:9" x14ac:dyDescent="0.25">
      <c r="A48" s="119"/>
      <c r="B48" s="757">
        <f t="shared" si="1"/>
        <v>14</v>
      </c>
      <c r="C48" s="15"/>
      <c r="D48" s="511"/>
      <c r="E48" s="1075"/>
      <c r="F48" s="511">
        <f t="shared" si="0"/>
        <v>0</v>
      </c>
      <c r="G48" s="321"/>
      <c r="H48" s="322"/>
      <c r="I48" s="103">
        <f t="shared" si="2"/>
        <v>173.96999999999915</v>
      </c>
    </row>
    <row r="49" spans="1:9" x14ac:dyDescent="0.25">
      <c r="A49" s="119"/>
      <c r="B49" s="757">
        <f t="shared" si="1"/>
        <v>14</v>
      </c>
      <c r="C49" s="15"/>
      <c r="D49" s="511"/>
      <c r="E49" s="1075"/>
      <c r="F49" s="511">
        <f t="shared" si="0"/>
        <v>0</v>
      </c>
      <c r="G49" s="321"/>
      <c r="H49" s="322"/>
      <c r="I49" s="103">
        <f t="shared" si="2"/>
        <v>173.96999999999915</v>
      </c>
    </row>
    <row r="50" spans="1:9" x14ac:dyDescent="0.25">
      <c r="A50" s="119"/>
      <c r="B50" s="757">
        <f t="shared" si="1"/>
        <v>14</v>
      </c>
      <c r="C50" s="15"/>
      <c r="D50" s="511"/>
      <c r="E50" s="1075"/>
      <c r="F50" s="511">
        <f t="shared" si="0"/>
        <v>0</v>
      </c>
      <c r="G50" s="321"/>
      <c r="H50" s="322"/>
      <c r="I50" s="103">
        <f t="shared" si="2"/>
        <v>173.96999999999915</v>
      </c>
    </row>
    <row r="51" spans="1:9" x14ac:dyDescent="0.25">
      <c r="A51" s="119"/>
      <c r="B51" s="757">
        <f t="shared" si="1"/>
        <v>14</v>
      </c>
      <c r="C51" s="15"/>
      <c r="D51" s="511"/>
      <c r="E51" s="1075"/>
      <c r="F51" s="511">
        <f t="shared" si="0"/>
        <v>0</v>
      </c>
      <c r="G51" s="321"/>
      <c r="H51" s="322"/>
      <c r="I51" s="103">
        <f t="shared" si="2"/>
        <v>173.96999999999915</v>
      </c>
    </row>
    <row r="52" spans="1:9" x14ac:dyDescent="0.25">
      <c r="A52" s="119"/>
      <c r="B52" s="757">
        <f t="shared" si="1"/>
        <v>14</v>
      </c>
      <c r="C52" s="15"/>
      <c r="D52" s="69"/>
      <c r="E52" s="197"/>
      <c r="F52" s="69">
        <f t="shared" si="0"/>
        <v>0</v>
      </c>
      <c r="G52" s="70"/>
      <c r="H52" s="71"/>
      <c r="I52" s="103">
        <f t="shared" si="2"/>
        <v>173.96999999999915</v>
      </c>
    </row>
    <row r="53" spans="1:9" x14ac:dyDescent="0.25">
      <c r="A53" s="119"/>
      <c r="B53" s="757">
        <f t="shared" si="1"/>
        <v>14</v>
      </c>
      <c r="C53" s="15"/>
      <c r="D53" s="69"/>
      <c r="E53" s="197"/>
      <c r="F53" s="69">
        <f t="shared" si="0"/>
        <v>0</v>
      </c>
      <c r="G53" s="70"/>
      <c r="H53" s="71"/>
      <c r="I53" s="103">
        <f t="shared" si="2"/>
        <v>173.96999999999915</v>
      </c>
    </row>
    <row r="54" spans="1:9" x14ac:dyDescent="0.25">
      <c r="A54" s="119"/>
      <c r="B54" s="757">
        <f t="shared" si="1"/>
        <v>14</v>
      </c>
      <c r="C54" s="15"/>
      <c r="D54" s="69"/>
      <c r="E54" s="197"/>
      <c r="F54" s="69">
        <f t="shared" si="0"/>
        <v>0</v>
      </c>
      <c r="G54" s="70"/>
      <c r="H54" s="71"/>
      <c r="I54" s="103">
        <f t="shared" si="2"/>
        <v>173.96999999999915</v>
      </c>
    </row>
    <row r="55" spans="1:9" x14ac:dyDescent="0.25">
      <c r="A55" s="119"/>
      <c r="B55" s="757">
        <f t="shared" si="1"/>
        <v>14</v>
      </c>
      <c r="C55" s="15"/>
      <c r="D55" s="69"/>
      <c r="E55" s="197"/>
      <c r="F55" s="69">
        <f t="shared" si="0"/>
        <v>0</v>
      </c>
      <c r="G55" s="70"/>
      <c r="H55" s="71"/>
      <c r="I55" s="103">
        <f t="shared" si="2"/>
        <v>173.96999999999915</v>
      </c>
    </row>
    <row r="56" spans="1:9" x14ac:dyDescent="0.25">
      <c r="A56" s="119"/>
      <c r="B56" s="757">
        <f t="shared" si="1"/>
        <v>14</v>
      </c>
      <c r="C56" s="15"/>
      <c r="D56" s="69"/>
      <c r="E56" s="197"/>
      <c r="F56" s="69">
        <f t="shared" si="0"/>
        <v>0</v>
      </c>
      <c r="G56" s="70"/>
      <c r="H56" s="71"/>
      <c r="I56" s="103">
        <f t="shared" si="2"/>
        <v>173.96999999999915</v>
      </c>
    </row>
    <row r="57" spans="1:9" x14ac:dyDescent="0.25">
      <c r="A57" s="119"/>
      <c r="B57" s="757">
        <f t="shared" si="1"/>
        <v>14</v>
      </c>
      <c r="C57" s="15"/>
      <c r="D57" s="69"/>
      <c r="E57" s="197"/>
      <c r="F57" s="69">
        <f t="shared" si="0"/>
        <v>0</v>
      </c>
      <c r="G57" s="70"/>
      <c r="H57" s="71"/>
      <c r="I57" s="103">
        <f t="shared" si="2"/>
        <v>173.96999999999915</v>
      </c>
    </row>
    <row r="58" spans="1:9" x14ac:dyDescent="0.25">
      <c r="A58" s="119"/>
      <c r="B58" s="757">
        <f t="shared" si="1"/>
        <v>14</v>
      </c>
      <c r="C58" s="15"/>
      <c r="D58" s="69"/>
      <c r="E58" s="197"/>
      <c r="F58" s="69">
        <f t="shared" si="0"/>
        <v>0</v>
      </c>
      <c r="G58" s="70"/>
      <c r="H58" s="71"/>
      <c r="I58" s="103">
        <f t="shared" si="2"/>
        <v>173.96999999999915</v>
      </c>
    </row>
    <row r="59" spans="1:9" x14ac:dyDescent="0.25">
      <c r="A59" s="119"/>
      <c r="B59" s="757">
        <f t="shared" si="1"/>
        <v>14</v>
      </c>
      <c r="C59" s="15"/>
      <c r="D59" s="69"/>
      <c r="E59" s="197"/>
      <c r="F59" s="69">
        <f t="shared" si="0"/>
        <v>0</v>
      </c>
      <c r="G59" s="70"/>
      <c r="H59" s="71"/>
      <c r="I59" s="103">
        <f t="shared" si="2"/>
        <v>173.96999999999915</v>
      </c>
    </row>
    <row r="60" spans="1:9" x14ac:dyDescent="0.25">
      <c r="A60" s="119"/>
      <c r="B60" s="757">
        <f t="shared" si="1"/>
        <v>14</v>
      </c>
      <c r="C60" s="15"/>
      <c r="D60" s="69"/>
      <c r="E60" s="197"/>
      <c r="F60" s="69">
        <f t="shared" si="0"/>
        <v>0</v>
      </c>
      <c r="G60" s="70"/>
      <c r="H60" s="71"/>
      <c r="I60" s="103">
        <f t="shared" si="2"/>
        <v>173.96999999999915</v>
      </c>
    </row>
    <row r="61" spans="1:9" x14ac:dyDescent="0.25">
      <c r="A61" s="119"/>
      <c r="B61" s="757">
        <f t="shared" si="1"/>
        <v>14</v>
      </c>
      <c r="C61" s="15"/>
      <c r="D61" s="69"/>
      <c r="E61" s="197"/>
      <c r="F61" s="69">
        <f t="shared" si="0"/>
        <v>0</v>
      </c>
      <c r="G61" s="70"/>
      <c r="H61" s="71"/>
      <c r="I61" s="103">
        <f t="shared" si="2"/>
        <v>173.96999999999915</v>
      </c>
    </row>
    <row r="62" spans="1:9" x14ac:dyDescent="0.25">
      <c r="A62" s="119"/>
      <c r="B62" s="757">
        <f t="shared" si="1"/>
        <v>14</v>
      </c>
      <c r="C62" s="15"/>
      <c r="D62" s="69"/>
      <c r="E62" s="197"/>
      <c r="F62" s="69">
        <f t="shared" si="0"/>
        <v>0</v>
      </c>
      <c r="G62" s="70"/>
      <c r="H62" s="71"/>
      <c r="I62" s="103">
        <f t="shared" si="2"/>
        <v>173.96999999999915</v>
      </c>
    </row>
    <row r="63" spans="1:9" x14ac:dyDescent="0.25">
      <c r="A63" s="119"/>
      <c r="B63" s="757">
        <f t="shared" si="1"/>
        <v>14</v>
      </c>
      <c r="C63" s="15"/>
      <c r="D63" s="69"/>
      <c r="E63" s="197"/>
      <c r="F63" s="69">
        <f t="shared" si="0"/>
        <v>0</v>
      </c>
      <c r="G63" s="70"/>
      <c r="H63" s="71"/>
      <c r="I63" s="103">
        <f t="shared" si="2"/>
        <v>173.96999999999915</v>
      </c>
    </row>
    <row r="64" spans="1:9" x14ac:dyDescent="0.25">
      <c r="A64" s="119"/>
      <c r="B64" s="757">
        <f t="shared" si="1"/>
        <v>14</v>
      </c>
      <c r="C64" s="15"/>
      <c r="D64" s="69"/>
      <c r="E64" s="197"/>
      <c r="F64" s="69">
        <f t="shared" si="0"/>
        <v>0</v>
      </c>
      <c r="G64" s="70"/>
      <c r="H64" s="71"/>
      <c r="I64" s="103">
        <f t="shared" si="2"/>
        <v>173.96999999999915</v>
      </c>
    </row>
    <row r="65" spans="1:9" x14ac:dyDescent="0.25">
      <c r="A65" s="119"/>
      <c r="B65" s="757">
        <f t="shared" si="1"/>
        <v>14</v>
      </c>
      <c r="C65" s="15"/>
      <c r="D65" s="69"/>
      <c r="E65" s="197"/>
      <c r="F65" s="69">
        <f t="shared" si="0"/>
        <v>0</v>
      </c>
      <c r="G65" s="70"/>
      <c r="H65" s="71"/>
      <c r="I65" s="103">
        <f t="shared" si="2"/>
        <v>173.96999999999915</v>
      </c>
    </row>
    <row r="66" spans="1:9" x14ac:dyDescent="0.25">
      <c r="A66" s="119"/>
      <c r="B66" s="757">
        <f t="shared" si="1"/>
        <v>14</v>
      </c>
      <c r="C66" s="15"/>
      <c r="D66" s="69"/>
      <c r="E66" s="197"/>
      <c r="F66" s="69">
        <f t="shared" si="0"/>
        <v>0</v>
      </c>
      <c r="G66" s="70"/>
      <c r="H66" s="71"/>
      <c r="I66" s="103">
        <f t="shared" si="2"/>
        <v>173.96999999999915</v>
      </c>
    </row>
    <row r="67" spans="1:9" x14ac:dyDescent="0.25">
      <c r="A67" s="119"/>
      <c r="B67" s="757">
        <f t="shared" si="1"/>
        <v>14</v>
      </c>
      <c r="C67" s="15"/>
      <c r="D67" s="69"/>
      <c r="E67" s="197"/>
      <c r="F67" s="69">
        <f t="shared" si="0"/>
        <v>0</v>
      </c>
      <c r="G67" s="70"/>
      <c r="H67" s="71"/>
      <c r="I67" s="103">
        <f t="shared" si="2"/>
        <v>173.96999999999915</v>
      </c>
    </row>
    <row r="68" spans="1:9" x14ac:dyDescent="0.25">
      <c r="A68" s="119"/>
      <c r="B68" s="757">
        <f t="shared" si="1"/>
        <v>14</v>
      </c>
      <c r="C68" s="15"/>
      <c r="D68" s="69"/>
      <c r="E68" s="197"/>
      <c r="F68" s="69">
        <f t="shared" si="0"/>
        <v>0</v>
      </c>
      <c r="G68" s="70"/>
      <c r="H68" s="71"/>
      <c r="I68" s="103">
        <f t="shared" si="2"/>
        <v>173.96999999999915</v>
      </c>
    </row>
    <row r="69" spans="1:9" x14ac:dyDescent="0.25">
      <c r="A69" s="119"/>
      <c r="B69" s="757">
        <f t="shared" si="1"/>
        <v>14</v>
      </c>
      <c r="C69" s="15"/>
      <c r="D69" s="59"/>
      <c r="E69" s="204"/>
      <c r="F69" s="69">
        <f t="shared" si="0"/>
        <v>0</v>
      </c>
      <c r="G69" s="70"/>
      <c r="H69" s="71"/>
      <c r="I69" s="103">
        <f t="shared" si="2"/>
        <v>173.96999999999915</v>
      </c>
    </row>
    <row r="70" spans="1:9" x14ac:dyDescent="0.25">
      <c r="A70" s="119"/>
      <c r="B70" s="757">
        <f t="shared" si="1"/>
        <v>14</v>
      </c>
      <c r="C70" s="15"/>
      <c r="D70" s="59"/>
      <c r="E70" s="204"/>
      <c r="F70" s="69">
        <f t="shared" si="0"/>
        <v>0</v>
      </c>
      <c r="G70" s="70"/>
      <c r="H70" s="71"/>
      <c r="I70" s="103">
        <f t="shared" si="2"/>
        <v>173.96999999999915</v>
      </c>
    </row>
    <row r="71" spans="1:9" x14ac:dyDescent="0.25">
      <c r="A71" s="119"/>
      <c r="B71" s="757">
        <f t="shared" si="1"/>
        <v>14</v>
      </c>
      <c r="C71" s="15"/>
      <c r="D71" s="59"/>
      <c r="E71" s="204"/>
      <c r="F71" s="69">
        <f t="shared" si="0"/>
        <v>0</v>
      </c>
      <c r="G71" s="70"/>
      <c r="H71" s="71"/>
      <c r="I71" s="103">
        <f t="shared" si="2"/>
        <v>173.96999999999915</v>
      </c>
    </row>
    <row r="72" spans="1:9" x14ac:dyDescent="0.25">
      <c r="A72" s="119"/>
      <c r="B72" s="757">
        <f t="shared" si="1"/>
        <v>14</v>
      </c>
      <c r="C72" s="15"/>
      <c r="D72" s="59"/>
      <c r="E72" s="204"/>
      <c r="F72" s="69">
        <f t="shared" si="0"/>
        <v>0</v>
      </c>
      <c r="G72" s="70"/>
      <c r="H72" s="71"/>
      <c r="I72" s="103">
        <f t="shared" si="2"/>
        <v>173.96999999999915</v>
      </c>
    </row>
    <row r="73" spans="1:9" x14ac:dyDescent="0.25">
      <c r="A73" s="119"/>
      <c r="B73" s="757">
        <f t="shared" si="1"/>
        <v>14</v>
      </c>
      <c r="C73" s="15"/>
      <c r="D73" s="59"/>
      <c r="E73" s="204"/>
      <c r="F73" s="69">
        <f t="shared" si="0"/>
        <v>0</v>
      </c>
      <c r="G73" s="70"/>
      <c r="H73" s="71"/>
      <c r="I73" s="103">
        <f t="shared" si="2"/>
        <v>173.96999999999915</v>
      </c>
    </row>
    <row r="74" spans="1:9" x14ac:dyDescent="0.25">
      <c r="A74" s="119"/>
      <c r="B74" s="757">
        <f t="shared" si="1"/>
        <v>14</v>
      </c>
      <c r="C74" s="15"/>
      <c r="D74" s="59"/>
      <c r="E74" s="204"/>
      <c r="F74" s="69">
        <f t="shared" ref="F74" si="3">D74</f>
        <v>0</v>
      </c>
      <c r="G74" s="70"/>
      <c r="H74" s="71"/>
      <c r="I74" s="103">
        <f t="shared" si="2"/>
        <v>173.96999999999915</v>
      </c>
    </row>
    <row r="75" spans="1:9" x14ac:dyDescent="0.25">
      <c r="A75" s="119"/>
      <c r="B75" s="757">
        <f t="shared" si="1"/>
        <v>14</v>
      </c>
      <c r="C75" s="15"/>
      <c r="D75" s="59"/>
      <c r="E75" s="204"/>
      <c r="F75" s="69">
        <f>D75</f>
        <v>0</v>
      </c>
      <c r="G75" s="70"/>
      <c r="H75" s="71"/>
      <c r="I75" s="103">
        <f t="shared" si="2"/>
        <v>173.96999999999915</v>
      </c>
    </row>
    <row r="76" spans="1:9" x14ac:dyDescent="0.25">
      <c r="A76" s="119"/>
      <c r="B76" s="757">
        <f t="shared" ref="B76" si="4">B75-C76</f>
        <v>14</v>
      </c>
      <c r="C76" s="15"/>
      <c r="D76" s="59"/>
      <c r="E76" s="204"/>
      <c r="F76" s="69">
        <f>D76</f>
        <v>0</v>
      </c>
      <c r="G76" s="70"/>
      <c r="H76" s="71"/>
      <c r="I76" s="103">
        <f t="shared" ref="I76:I77" si="5">I75-F76</f>
        <v>173.96999999999915</v>
      </c>
    </row>
    <row r="77" spans="1:9" x14ac:dyDescent="0.25">
      <c r="A77" s="119"/>
      <c r="C77" s="15"/>
      <c r="D77" s="59"/>
      <c r="E77" s="204"/>
      <c r="F77" s="69">
        <f>D77</f>
        <v>0</v>
      </c>
      <c r="G77" s="70"/>
      <c r="H77" s="71"/>
      <c r="I77" s="103">
        <f t="shared" si="5"/>
        <v>173.96999999999915</v>
      </c>
    </row>
    <row r="78" spans="1:9" ht="15.75" thickBot="1" x14ac:dyDescent="0.3">
      <c r="A78" s="119"/>
      <c r="B78" s="16"/>
      <c r="C78" s="52"/>
      <c r="D78" s="105"/>
      <c r="E78" s="191"/>
      <c r="F78" s="101"/>
      <c r="G78" s="102"/>
      <c r="H78" s="60"/>
    </row>
    <row r="79" spans="1:9" x14ac:dyDescent="0.25">
      <c r="C79" s="53">
        <f>SUM(C10:C78)</f>
        <v>271</v>
      </c>
      <c r="D79" s="6">
        <f>SUM(D10:D78)</f>
        <v>3368.02</v>
      </c>
      <c r="F79" s="6">
        <f>SUM(F10:F78)</f>
        <v>3368.02</v>
      </c>
    </row>
    <row r="81" spans="3:6" ht="15.75" thickBot="1" x14ac:dyDescent="0.3"/>
    <row r="82" spans="3:6" ht="15.75" thickBot="1" x14ac:dyDescent="0.3">
      <c r="D82" s="45" t="s">
        <v>4</v>
      </c>
      <c r="E82" s="56">
        <f>F6+F7-C79+F8</f>
        <v>-28</v>
      </c>
    </row>
    <row r="83" spans="3:6" ht="15.75" thickBot="1" x14ac:dyDescent="0.3"/>
    <row r="84" spans="3:6" ht="15.75" thickBot="1" x14ac:dyDescent="0.3">
      <c r="C84" s="1157" t="s">
        <v>11</v>
      </c>
      <c r="D84" s="1158"/>
      <c r="E84" s="57">
        <f>E6+E7-F79+E8</f>
        <v>-328.36000000000013</v>
      </c>
      <c r="F84" s="73"/>
    </row>
  </sheetData>
  <sortState ref="C4:F7">
    <sortCondition ref="D4:D7"/>
  </sortState>
  <mergeCells count="3">
    <mergeCell ref="A1:G1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54</vt:i4>
      </vt:variant>
      <vt:variant>
        <vt:lpstr>Gráficos</vt:lpstr>
      </vt:variant>
      <vt:variant>
        <vt:i4>1</vt:i4>
      </vt:variant>
    </vt:vector>
  </HeadingPairs>
  <TitlesOfParts>
    <vt:vector size="55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  COSTILLAR     S F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2023-03-24T18:58:47Z</dcterms:modified>
</cp:coreProperties>
</file>