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8715" yWindow="1305" windowWidth="19275" windowHeight="13635" firstSheet="6" activeTab="6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Hoja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7" l="1"/>
  <c r="N67" i="7"/>
  <c r="J67" i="7"/>
  <c r="X28" i="7"/>
  <c r="V249" i="8" l="1"/>
  <c r="S249" i="8"/>
  <c r="Q249" i="8"/>
  <c r="L249" i="8"/>
  <c r="N248" i="8"/>
  <c r="N247" i="8"/>
  <c r="N246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5" i="8"/>
  <c r="N245" i="8" s="1"/>
  <c r="N4" i="8" l="1"/>
  <c r="N249" i="8" s="1"/>
  <c r="N252" i="8" s="1"/>
  <c r="J4" i="8"/>
  <c r="I4" i="7"/>
  <c r="N62" i="7" l="1"/>
  <c r="N63" i="7"/>
  <c r="J62" i="7"/>
  <c r="J63" i="7"/>
  <c r="N20" i="6" l="1"/>
  <c r="N21" i="6"/>
  <c r="I5" i="6" l="1"/>
  <c r="V250" i="7"/>
  <c r="S250" i="7"/>
  <c r="Q250" i="7"/>
  <c r="L250" i="7"/>
  <c r="N249" i="7"/>
  <c r="N248" i="7"/>
  <c r="N247" i="7"/>
  <c r="I246" i="7"/>
  <c r="N246" i="7" s="1"/>
  <c r="N245" i="7"/>
  <c r="J245" i="7"/>
  <c r="N244" i="7"/>
  <c r="J244" i="7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5" i="7"/>
  <c r="J65" i="7"/>
  <c r="N64" i="7"/>
  <c r="J64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50" i="7" l="1"/>
  <c r="N253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<sst xmlns="http://schemas.openxmlformats.org/spreadsheetml/2006/main" count="1957" uniqueCount="624">
  <si>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</si>
  <si>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</si>
  <si>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</si>
  <si>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</si>
  <si>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</si>
  <si>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</si>
  <si>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</si>
  <si>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</si>
  <si>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</si>
  <si>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</si>
  <si>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</si>
  <si>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</si>
  <si>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</si>
  <si>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</si>
  <si>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</si>
  <si>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</si>
  <si>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</si>
  <si>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</si>
  <si>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</si>
  <si>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</si>
  <si>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</si>
  <si>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</si>
  <si>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</si>
  <si>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</si>
  <si>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</si>
  <si>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</si>
  <si>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</si>
  <si>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</si>
  <si>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</si>
  <si>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</si>
  <si>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</si>
  <si>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</si>
  <si>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</si>
  <si>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</si>
  <si>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</si>
  <si>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</si>
  <si>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</si>
  <si>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</si>
  <si>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</si>
  <si>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</si>
  <si>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</si>
  <si>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</si>
  <si>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</si>
  <si>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</si>
  <si>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</si>
  <si>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</si>
  <si>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</si>
  <si>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</si>
  <si>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</si>
  <si>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</si>
  <si>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</si>
  <si>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</si>
  <si>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</si>
  <si>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</si>
  <si>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</si>
  <si>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</si>
  <si>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</si>
  <si>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</si>
  <si>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</si>
  <si>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</si>
  <si>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</si>
  <si>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</si>
  <si>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</si>
  <si>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</si>
  <si>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</si>
  <si>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</si>
  <si>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</si>
  <si>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</si>
  <si>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</si>
  <si>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</si>
  <si>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</si>
  <si>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</si>
  <si>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</si>
  <si>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</si>
  <si>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</si>
  <si>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</si>
  <si>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</si>
  <si>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</si>
  <si>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</si>
  <si>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</si>
  <si>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</si>
  <si>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</si>
  <si>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</si>
  <si>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</si>
  <si>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</si>
  <si>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</si>
  <si>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</si>
  <si>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</si>
  <si>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</si>
  <si>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</si>
  <si>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</si>
  <si>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</si>
  <si>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</si>
  <si>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</si>
  <si>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</si>
  <si>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</si>
  <si>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</si>
  <si>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</si>
  <si>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</si>
  <si>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</si>
  <si>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</si>
  <si>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</si>
  <si>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</si>
  <si>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</si>
  <si>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</si>
  <si>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</si>
  <si>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</si>
  <si>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</si>
  <si>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</si>
  <si>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</si>
  <si>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</si>
  <si>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</si>
  <si>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</si>
  <si>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</si>
  <si>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</si>
  <si>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</si>
  <si>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</si>
  <si>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</si>
  <si>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</si>
  <si>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</si>
  <si>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</si>
  <si>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</si>
  <si>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</si>
  <si>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</si>
  <si>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</si>
  <si>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</si>
  <si>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</si>
  <si>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</si>
  <si>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</si>
  <si>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</si>
  <si>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</si>
  <si>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</si>
  <si>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</si>
  <si>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</si>
  <si>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</si>
  <si>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</si>
  <si>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</si>
  <si>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</si>
  <si>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</si>
  <si>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</si>
  <si>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</si>
  <si>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</si>
  <si>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</si>
  <si>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</si>
  <si>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</si>
  <si>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</si>
  <si>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</si>
  <si>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</si>
  <si>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</si>
  <si>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</si>
  <si>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</si>
  <si>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</si>
  <si>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</si>
  <si>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</si>
  <si>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</si>
  <si>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</si>
  <si>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</si>
  <si>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</si>
  <si>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</si>
  <si>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</si>
  <si>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</si>
  <si>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</si>
  <si>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</si>
  <si>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</si>
  <si>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</si>
  <si>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</si>
  <si>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</si>
  <si>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</si>
  <si>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</si>
  <si>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</si>
  <si>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</si>
  <si>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</si>
  <si>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</si>
  <si>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</si>
  <si>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</si>
  <si>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</si>
  <si>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</si>
  <si>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</si>
  <si>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</si>
  <si>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</si>
  <si>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</si>
  <si>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</si>
  <si>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</si>
  <si>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</si>
  <si>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</si>
  <si>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</si>
  <si>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</si>
  <si>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</si>
  <si>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</si>
  <si>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</si>
  <si>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</si>
  <si>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</si>
  <si>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</si>
  <si>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</si>
  <si>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</si>
  <si>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</si>
  <si>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</si>
  <si>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</si>
  <si>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</si>
  <si>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</si>
  <si>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</si>
  <si>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</si>
  <si>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</si>
  <si>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</si>
  <si>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</si>
  <si>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</si>
  <si>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</si>
  <si>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</si>
  <si>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</si>
  <si>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</si>
  <si>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</si>
  <si>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</si>
  <si>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</si>
  <si>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</si>
  <si>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</si>
  <si>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</si>
  <si>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</si>
  <si>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</si>
  <si>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</si>
  <si>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</si>
  <si>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</si>
  <si>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</si>
  <si>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</si>
  <si>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</si>
  <si>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</si>
  <si>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</si>
  <si>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</si>
  <si>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</si>
  <si>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</si>
  <si>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</si>
  <si>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</si>
  <si>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</si>
  <si>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</si>
  <si>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</si>
  <si>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</si>
  <si>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</si>
  <si>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</si>
  <si>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</si>
  <si>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</si>
  <si>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</si>
  <si>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</si>
  <si>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</si>
  <si>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</si>
  <si>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</si>
  <si>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</si>
  <si>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</si>
  <si>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</si>
  <si>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</si>
  <si>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</si>
  <si>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</si>
  <si>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</si>
  <si>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</si>
  <si>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</si>
  <si>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</si>
  <si>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</si>
  <si>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</si>
  <si>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</si>
  <si>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</si>
  <si>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</si>
  <si>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</si>
  <si>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</si>
  <si>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</si>
  <si>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</si>
  <si>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</si>
  <si>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</si>
  <si>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</si>
  <si>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</si>
  <si>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</si>
  <si>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</si>
  <si>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</si>
  <si>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</si>
  <si>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</si>
  <si>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</si>
  <si>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</si>
  <si>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</si>
  <si>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</si>
  <si>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</si>
  <si>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</si>
  <si>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</si>
  <si>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</si>
  <si>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</si>
  <si>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</si>
  <si>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</si>
  <si>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</si>
  <si>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</si>
  <si>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</si>
  <si>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</si>
  <si>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</si>
  <si>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</si>
  <si>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</si>
  <si>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</si>
  <si>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</si>
  <si>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</si>
  <si>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</si>
  <si>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</si>
  <si>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</si>
  <si>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</si>
  <si>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</si>
  <si>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</si>
  <si>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</si>
  <si>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</si>
  <si>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</si>
  <si>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</si>
  <si>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</si>
  <si>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</si>
  <si>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</si>
  <si>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</si>
  <si>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</si>
  <si>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</si>
  <si>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</si>
  <si>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</si>
  <si>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</si>
  <si>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</si>
  <si>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</si>
  <si>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</si>
  <si>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</si>
  <si>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</si>
  <si>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</si>
  <si>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</si>
  <si>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</si>
  <si>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</si>
  <si>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</si>
  <si>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</si>
  <si>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</si>
  <si>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</si>
  <si>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</si>
  <si>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</si>
  <si>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</si>
  <si>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</si>
  <si>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</si>
  <si>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</si>
  <si>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</si>
  <si>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</si>
  <si>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</si>
  <si>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</si>
  <si>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</si>
  <si>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</si>
  <si>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</si>
  <si>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</si>
  <si>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</si>
  <si>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</si>
  <si>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</si>
  <si>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</si>
  <si>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</si>
  <si>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</si>
  <si>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</si>
  <si>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</si>
  <si>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</si>
  <si>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</si>
  <si>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</si>
  <si>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</si>
  <si>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</si>
  <si>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</si>
  <si>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</si>
  <si>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</si>
  <si>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</si>
  <si>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</si>
  <si>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</si>
  <si>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</si>
  <si>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</si>
  <si>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</si>
  <si>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</si>
  <si>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</si>
  <si>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</si>
  <si>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</si>
  <si>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</si>
  <si>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</si>
  <si>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</si>
  <si>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</si>
  <si>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</si>
  <si>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</si>
  <si>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</si>
  <si>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</si>
  <si>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</si>
  <si>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</si>
  <si>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</si>
  <si>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</si>
  <si>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</si>
  <si>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</si>
  <si>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</si>
  <si>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</si>
  <si>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</si>
  <si>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</si>
  <si>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</si>
  <si>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</si>
  <si>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</si>
  <si>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</si>
  <si>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</si>
  <si>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</si>
  <si>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</si>
  <si>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</si>
  <si>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</si>
  <si>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</si>
  <si>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</si>
  <si>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</si>
  <si>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</si>
  <si>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</si>
  <si>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</si>
  <si>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</si>
  <si>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</si>
  <si>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</si>
  <si>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</si>
  <si>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</si>
  <si>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</si>
  <si>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</si>
  <si>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</si>
  <si>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</si>
  <si>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</si>
  <si>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</si>
  <si>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</si>
  <si>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</si>
  <si>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</si>
  <si>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</si>
  <si>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</si>
  <si>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</si>
  <si>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</si>
  <si>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</si>
  <si>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</si>
  <si>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</si>
  <si>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</si>
  <si>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</si>
  <si>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</si>
  <si>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</si>
  <si>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</si>
  <si>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</si>
  <si>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</si>
  <si>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</si>
  <si>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</si>
  <si>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</si>
  <si>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</si>
  <si>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</si>
  <si>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</si>
  <si>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</si>
  <si>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</si>
  <si>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</si>
  <si>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</si>
  <si>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</si>
  <si>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</si>
  <si>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</si>
  <si>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</si>
  <si>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</si>
  <si>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</si>
  <si>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</si>
  <si>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</si>
  <si>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</si>
  <si>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</si>
  <si>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</si>
  <si>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</si>
  <si>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</si>
  <si>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</si>
  <si>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</si>
  <si>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</si>
  <si>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</si>
  <si>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</si>
  <si>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</si>
  <si>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</si>
  <si>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</si>
  <si>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</si>
  <si>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</si>
  <si>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</si>
  <si>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</si>
  <si>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</si>
  <si>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</si>
  <si>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</si>
  <si>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</si>
  <si>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</si>
  <si>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</si>
  <si>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</si>
  <si>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</si>
  <si>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</si>
  <si>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</si>
  <si>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</si>
  <si>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</si>
  <si>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</si>
  <si>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</si>
  <si>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</si>
  <si>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</si>
  <si>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</si>
  <si>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</si>
  <si>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</si>
  <si>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</si>
  <si>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</si>
  <si>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</si>
  <si>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</si>
  <si>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</si>
  <si>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</si>
  <si>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</si>
  <si>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</si>
  <si>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</si>
  <si>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</si>
  <si>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</si>
  <si>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</si>
  <si>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</si>
  <si>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</si>
  <si>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</si>
  <si>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</si>
  <si>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</si>
  <si>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</si>
  <si>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</si>
  <si>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</si>
  <si>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</si>
  <si>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</si>
  <si>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</si>
  <si>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</si>
  <si>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</si>
  <si>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</si>
  <si>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</si>
  <si>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</si>
  <si>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</si>
  <si>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</si>
  <si>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</si>
  <si>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</si>
  <si>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</si>
  <si>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</si>
  <si>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</si>
  <si>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</si>
  <si>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</si>
  <si>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</si>
  <si>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</si>
  <si>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</si>
  <si>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</si>
  <si>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</si>
  <si>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</si>
  <si>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</si>
  <si>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</si>
  <si>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</si>
  <si>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</si>
  <si>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</si>
  <si>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</si>
  <si>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</si>
  <si>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</si>
  <si>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</si>
  <si>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</si>
  <si>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</si>
  <si>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</si>
  <si>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</si>
  <si>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</si>
  <si>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</si>
  <si>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</si>
  <si>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</si>
  <si>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</si>
  <si>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</si>
  <si>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</si>
  <si>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</si>
  <si>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</si>
  <si>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</si>
  <si>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</si>
  <si>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</si>
  <si>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</si>
  <si>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</si>
  <si>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</si>
  <si>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</si>
  <si>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</si>
  <si>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</si>
  <si>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</si>
  <si>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</si>
  <si>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</si>
  <si>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</si>
  <si>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</si>
  <si>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</si>
  <si>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</si>
  <si>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</si>
  <si>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</si>
  <si>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</si>
  <si>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</si>
  <si>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</si>
  <si>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</si>
  <si>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</si>
  <si>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</si>
  <si>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</si>
  <si>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</si>
  <si>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</si>
  <si>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</si>
  <si>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</si>
  <si>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</si>
  <si>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</si>
  <si>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</si>
  <si>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</si>
  <si>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</si>
  <si>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18877--</t>
  </si>
  <si>
    <t>18893--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</si>
  <si>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</si>
  <si>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</si>
  <si>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</si>
  <si>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</si>
  <si>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</si>
  <si>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</si>
  <si>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</si>
  <si>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</si>
  <si>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</si>
  <si>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</si>
  <si>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</si>
  <si>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</si>
  <si>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</si>
  <si>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</si>
  <si>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</si>
  <si>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</si>
  <si>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</si>
  <si>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</si>
  <si>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</si>
  <si>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</si>
  <si>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</si>
  <si>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</si>
  <si>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</si>
  <si>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</si>
  <si>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</si>
  <si>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</si>
  <si>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</si>
  <si>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</si>
  <si>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</si>
  <si>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</si>
  <si>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</si>
  <si>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</si>
  <si>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</si>
  <si>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</si>
  <si>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</si>
  <si>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</si>
  <si>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</si>
  <si>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</si>
  <si>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18860--4396</t>
  </si>
  <si>
    <t>18860--9767</t>
  </si>
  <si>
    <t>18829--9741--9865</t>
  </si>
  <si>
    <t>18842--8326--8372</t>
  </si>
  <si>
    <t>18850--8329--NC-443--8373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</si>
</sst>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51" fillId="0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26" fillId="0" borderId="1" xfId="0" applyFont="1" applyFill="1" applyBorder="1" applyAlignment="1">
      <alignment vertical="center" wrapText="1"/>
    </xf>
    <xf numFmtId="0" fontId="26" fillId="0" borderId="23" xfId="0" applyFont="1" applyFill="1" applyBorder="1" applyAlignment="1">
      <alignment vertical="center" wrapText="1"/>
    </xf>
    <xf numFmtId="1" fontId="13" fillId="0" borderId="1" xfId="0" applyNumberFormat="1" applyFont="1" applyFill="1" applyBorder="1" applyAlignment="1">
      <alignment vertical="center"/>
    </xf>
    <xf numFmtId="1" fontId="13" fillId="0" borderId="23" xfId="0" applyNumberFormat="1" applyFont="1" applyFill="1" applyBorder="1" applyAlignment="1">
      <alignment vertical="center"/>
    </xf>
    <xf numFmtId="165" fontId="6" fillId="0" borderId="17" xfId="0" applyNumberFormat="1" applyFont="1" applyFill="1" applyBorder="1" applyAlignment="1">
      <alignment horizont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0000FF"/>
      <color rgb="FF800000"/>
      <color rgb="FFCC66FF"/>
      <color rgb="FF9966FF"/>
      <color rgb="FF00FF00"/>
      <color rgb="FF00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22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87" t="s">
        <v>55</v>
      </c>
      <c r="B55" s="328" t="s">
        <v>56</v>
      </c>
      <c r="C55" s="775" t="s">
        <v>62</v>
      </c>
      <c r="D55" s="329"/>
      <c r="E55" s="47"/>
      <c r="F55" s="320">
        <v>319.5</v>
      </c>
      <c r="G55" s="321">
        <v>44200</v>
      </c>
      <c r="H55" s="77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89" t="s">
        <v>35</v>
      </c>
      <c r="P55" s="79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88"/>
      <c r="B56" s="328" t="s">
        <v>58</v>
      </c>
      <c r="C56" s="776"/>
      <c r="D56" s="330"/>
      <c r="E56" s="47"/>
      <c r="F56" s="51">
        <v>184.1</v>
      </c>
      <c r="G56" s="87">
        <v>44200</v>
      </c>
      <c r="H56" s="77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790"/>
      <c r="P56" s="79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79" t="s">
        <v>55</v>
      </c>
      <c r="B60" s="292" t="s">
        <v>58</v>
      </c>
      <c r="C60" s="781" t="s">
        <v>57</v>
      </c>
      <c r="D60" s="293"/>
      <c r="E60" s="93"/>
      <c r="F60" s="51">
        <v>195.3</v>
      </c>
      <c r="G60" s="87">
        <v>44207</v>
      </c>
      <c r="H60" s="78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97" t="s">
        <v>35</v>
      </c>
      <c r="P60" s="78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80"/>
      <c r="B61" s="292" t="s">
        <v>56</v>
      </c>
      <c r="C61" s="782"/>
      <c r="D61" s="293"/>
      <c r="E61" s="93"/>
      <c r="F61" s="51">
        <v>344.7</v>
      </c>
      <c r="G61" s="87">
        <v>44207</v>
      </c>
      <c r="H61" s="78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98"/>
      <c r="P61" s="78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793" t="s">
        <v>55</v>
      </c>
      <c r="B63" s="86" t="s">
        <v>58</v>
      </c>
      <c r="C63" s="764" t="s">
        <v>115</v>
      </c>
      <c r="D63" s="91"/>
      <c r="E63" s="93"/>
      <c r="F63" s="51">
        <v>413.7</v>
      </c>
      <c r="G63" s="49">
        <v>44211</v>
      </c>
      <c r="H63" s="80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02" t="s">
        <v>35</v>
      </c>
      <c r="P63" s="77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794"/>
      <c r="B64" s="86" t="s">
        <v>56</v>
      </c>
      <c r="C64" s="799"/>
      <c r="D64" s="91"/>
      <c r="E64" s="93"/>
      <c r="F64" s="51">
        <v>542.70000000000005</v>
      </c>
      <c r="G64" s="419">
        <v>44211</v>
      </c>
      <c r="H64" s="80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03"/>
      <c r="P64" s="771"/>
      <c r="Q64" s="94"/>
      <c r="R64" s="40"/>
      <c r="S64" s="41"/>
      <c r="T64" s="42"/>
      <c r="U64" s="43"/>
      <c r="V64" s="44"/>
    </row>
    <row r="65" spans="1:22" ht="31.5" customHeight="1" x14ac:dyDescent="0.3">
      <c r="A65" s="806" t="s">
        <v>55</v>
      </c>
      <c r="B65" s="396" t="s">
        <v>56</v>
      </c>
      <c r="C65" s="808" t="s">
        <v>127</v>
      </c>
      <c r="D65" s="91"/>
      <c r="E65" s="93"/>
      <c r="F65" s="51">
        <v>874.2</v>
      </c>
      <c r="G65" s="420">
        <v>44214</v>
      </c>
      <c r="H65" s="80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04" t="s">
        <v>35</v>
      </c>
      <c r="P65" s="74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07"/>
      <c r="B66" s="396" t="s">
        <v>56</v>
      </c>
      <c r="C66" s="809"/>
      <c r="D66" s="96"/>
      <c r="E66" s="97"/>
      <c r="F66" s="51">
        <v>265.60000000000002</v>
      </c>
      <c r="G66" s="419">
        <v>44214</v>
      </c>
      <c r="H66" s="81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05"/>
      <c r="P66" s="749"/>
      <c r="Q66" s="94"/>
      <c r="R66" s="40"/>
      <c r="S66" s="41"/>
      <c r="T66" s="42"/>
      <c r="U66" s="43"/>
      <c r="V66" s="44"/>
    </row>
    <row r="67" spans="1:22" ht="17.25" customHeight="1" x14ac:dyDescent="0.3">
      <c r="A67" s="762" t="s">
        <v>55</v>
      </c>
      <c r="B67" s="396" t="s">
        <v>56</v>
      </c>
      <c r="C67" s="764" t="s">
        <v>186</v>
      </c>
      <c r="D67" s="96"/>
      <c r="E67" s="97"/>
      <c r="F67" s="418">
        <v>327.7</v>
      </c>
      <c r="G67" s="766">
        <v>44216</v>
      </c>
      <c r="H67" s="76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04" t="s">
        <v>35</v>
      </c>
      <c r="P67" s="74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763"/>
      <c r="B68" s="396" t="s">
        <v>58</v>
      </c>
      <c r="C68" s="765"/>
      <c r="D68" s="96"/>
      <c r="E68" s="97"/>
      <c r="F68" s="418">
        <v>308.2</v>
      </c>
      <c r="G68" s="767"/>
      <c r="H68" s="76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05"/>
      <c r="P68" s="74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760" t="s">
        <v>171</v>
      </c>
      <c r="B78" s="441" t="s">
        <v>172</v>
      </c>
      <c r="C78" s="754" t="s">
        <v>180</v>
      </c>
      <c r="D78" s="438"/>
      <c r="E78" s="97"/>
      <c r="F78" s="51">
        <v>151.80000000000001</v>
      </c>
      <c r="G78" s="49">
        <v>44221</v>
      </c>
      <c r="H78" s="75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04" t="s">
        <v>35</v>
      </c>
      <c r="P78" s="75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761"/>
      <c r="B79" s="437" t="s">
        <v>181</v>
      </c>
      <c r="C79" s="755"/>
      <c r="D79" s="438"/>
      <c r="E79" s="97"/>
      <c r="F79" s="51">
        <v>441</v>
      </c>
      <c r="G79" s="49">
        <v>44221</v>
      </c>
      <c r="H79" s="75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05"/>
      <c r="P79" s="751"/>
      <c r="Q79" s="39"/>
      <c r="R79" s="40"/>
      <c r="S79" s="41"/>
      <c r="T79" s="41"/>
      <c r="U79" s="43"/>
      <c r="V79" s="44"/>
    </row>
    <row r="80" spans="1:22" ht="17.25" x14ac:dyDescent="0.3">
      <c r="A80" s="752" t="s">
        <v>171</v>
      </c>
      <c r="B80" s="437" t="s">
        <v>181</v>
      </c>
      <c r="C80" s="754" t="s">
        <v>182</v>
      </c>
      <c r="D80" s="438"/>
      <c r="E80" s="97"/>
      <c r="F80" s="51">
        <v>103</v>
      </c>
      <c r="G80" s="49">
        <v>44226</v>
      </c>
      <c r="H80" s="75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758" t="s">
        <v>35</v>
      </c>
      <c r="P80" s="74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53"/>
      <c r="B81" s="442" t="s">
        <v>172</v>
      </c>
      <c r="C81" s="755"/>
      <c r="D81" s="438"/>
      <c r="E81" s="97"/>
      <c r="F81" s="51">
        <f>23.2+20+94.2</f>
        <v>137.4</v>
      </c>
      <c r="G81" s="49">
        <v>44226</v>
      </c>
      <c r="H81" s="75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759"/>
      <c r="P81" s="74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95" t="s">
        <v>19</v>
      </c>
      <c r="G236" s="795"/>
      <c r="H236" s="79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74" t="s">
        <v>89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19" t="s">
        <v>138</v>
      </c>
      <c r="B38" s="328" t="s">
        <v>56</v>
      </c>
      <c r="C38" s="817" t="s">
        <v>184</v>
      </c>
      <c r="D38" s="329"/>
      <c r="E38" s="47"/>
      <c r="F38" s="320">
        <v>1321.6</v>
      </c>
      <c r="G38" s="321">
        <v>44228</v>
      </c>
      <c r="H38" s="82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89" t="s">
        <v>35</v>
      </c>
      <c r="P38" s="79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20"/>
      <c r="B39" s="328" t="s">
        <v>139</v>
      </c>
      <c r="C39" s="818"/>
      <c r="D39" s="330"/>
      <c r="E39" s="47"/>
      <c r="F39" s="51">
        <v>69.599999999999994</v>
      </c>
      <c r="G39" s="87">
        <v>44228</v>
      </c>
      <c r="H39" s="82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790"/>
      <c r="P39" s="79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11" t="s">
        <v>138</v>
      </c>
      <c r="B44" s="86" t="s">
        <v>56</v>
      </c>
      <c r="C44" s="827" t="s">
        <v>217</v>
      </c>
      <c r="D44" s="69"/>
      <c r="E44" s="47"/>
      <c r="F44" s="51">
        <v>961.2</v>
      </c>
      <c r="G44" s="813">
        <v>44242</v>
      </c>
      <c r="H44" s="82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15" t="s">
        <v>35</v>
      </c>
      <c r="P44" s="82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12"/>
      <c r="B45" s="292" t="s">
        <v>58</v>
      </c>
      <c r="C45" s="828"/>
      <c r="D45" s="293"/>
      <c r="E45" s="93"/>
      <c r="F45" s="51">
        <v>199.4</v>
      </c>
      <c r="G45" s="814"/>
      <c r="H45" s="83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16"/>
      <c r="P45" s="82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6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02"/>
      <c r="P50" s="77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76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23"/>
      <c r="P51" s="82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95" t="s">
        <v>19</v>
      </c>
      <c r="G67" s="795"/>
      <c r="H67" s="79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160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87" t="s">
        <v>55</v>
      </c>
      <c r="B55" s="328" t="s">
        <v>56</v>
      </c>
      <c r="C55" s="817" t="s">
        <v>316</v>
      </c>
      <c r="D55" s="330"/>
      <c r="E55" s="47"/>
      <c r="F55" s="519">
        <f>270.8+233.4</f>
        <v>504.20000000000005</v>
      </c>
      <c r="G55" s="87">
        <v>44270</v>
      </c>
      <c r="H55" s="77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37" t="s">
        <v>224</v>
      </c>
      <c r="P55" s="83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88"/>
      <c r="B56" s="328" t="s">
        <v>56</v>
      </c>
      <c r="C56" s="818"/>
      <c r="D56" s="330"/>
      <c r="E56" s="47"/>
      <c r="F56" s="519">
        <v>936.4</v>
      </c>
      <c r="G56" s="87">
        <v>44270</v>
      </c>
      <c r="H56" s="77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38"/>
      <c r="P56" s="84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3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3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02" t="s">
        <v>206</v>
      </c>
      <c r="P59" s="77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3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3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23"/>
      <c r="P60" s="82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31" t="s">
        <v>19</v>
      </c>
      <c r="G222" s="831"/>
      <c r="H222" s="83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267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41" t="s">
        <v>347</v>
      </c>
      <c r="M13" s="84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95" t="s">
        <v>19</v>
      </c>
      <c r="G226" s="795"/>
      <c r="H226" s="79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342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43" t="s">
        <v>35</v>
      </c>
      <c r="P59" s="85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45"/>
      <c r="P60" s="856"/>
      <c r="Q60" s="94"/>
      <c r="R60" s="40"/>
      <c r="S60" s="41"/>
      <c r="T60" s="42"/>
      <c r="U60" s="43"/>
      <c r="V60" s="44"/>
    </row>
    <row r="61" spans="1:24" ht="18.75" customHeight="1" x14ac:dyDescent="0.3">
      <c r="A61" s="866" t="s">
        <v>55</v>
      </c>
      <c r="B61" s="328" t="s">
        <v>56</v>
      </c>
      <c r="C61" s="781" t="s">
        <v>456</v>
      </c>
      <c r="D61" s="293"/>
      <c r="E61" s="93"/>
      <c r="F61" s="51">
        <v>1021.2</v>
      </c>
      <c r="G61" s="49">
        <v>44347</v>
      </c>
      <c r="H61" s="86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68" t="s">
        <v>35</v>
      </c>
      <c r="P61" s="86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34"/>
      <c r="B62" s="328" t="s">
        <v>397</v>
      </c>
      <c r="C62" s="782"/>
      <c r="D62" s="293"/>
      <c r="E62" s="93"/>
      <c r="F62" s="51">
        <v>97.9</v>
      </c>
      <c r="G62" s="49">
        <v>44347</v>
      </c>
      <c r="H62" s="81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05"/>
      <c r="P62" s="74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9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02"/>
      <c r="P63" s="77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76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23"/>
      <c r="P64" s="82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57" t="s">
        <v>24</v>
      </c>
      <c r="B68" s="599" t="s">
        <v>401</v>
      </c>
      <c r="C68" s="860" t="s">
        <v>402</v>
      </c>
      <c r="D68" s="600"/>
      <c r="E68" s="97"/>
      <c r="F68" s="320">
        <f>115+102.2+84.9+48</f>
        <v>350.1</v>
      </c>
      <c r="G68" s="321">
        <v>44319</v>
      </c>
      <c r="H68" s="77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789" t="s">
        <v>224</v>
      </c>
      <c r="P68" s="79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58"/>
      <c r="B69" s="599" t="s">
        <v>399</v>
      </c>
      <c r="C69" s="861"/>
      <c r="D69" s="600"/>
      <c r="E69" s="97"/>
      <c r="F69" s="320">
        <f>86.8+94.2+29.3</f>
        <v>210.3</v>
      </c>
      <c r="G69" s="321">
        <v>44319</v>
      </c>
      <c r="H69" s="86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64"/>
      <c r="P69" s="86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59"/>
      <c r="B70" s="599" t="s">
        <v>403</v>
      </c>
      <c r="C70" s="862"/>
      <c r="D70" s="600"/>
      <c r="E70" s="97"/>
      <c r="F70" s="320">
        <v>23.4</v>
      </c>
      <c r="G70" s="321">
        <v>44319</v>
      </c>
      <c r="H70" s="77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790"/>
      <c r="P70" s="79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49" t="s">
        <v>24</v>
      </c>
      <c r="B82" s="659" t="s">
        <v>478</v>
      </c>
      <c r="C82" s="754" t="s">
        <v>479</v>
      </c>
      <c r="D82" s="438"/>
      <c r="E82" s="97"/>
      <c r="F82" s="418">
        <v>2525.1999999999998</v>
      </c>
      <c r="G82" s="766">
        <v>44341</v>
      </c>
      <c r="H82" s="82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43" t="s">
        <v>206</v>
      </c>
      <c r="P82" s="846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50"/>
      <c r="B83" s="659" t="s">
        <v>438</v>
      </c>
      <c r="C83" s="852"/>
      <c r="D83" s="438"/>
      <c r="E83" s="97"/>
      <c r="F83" s="418">
        <v>4048</v>
      </c>
      <c r="G83" s="854"/>
      <c r="H83" s="853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44"/>
      <c r="P83" s="847"/>
      <c r="Q83" s="94"/>
      <c r="R83" s="40"/>
      <c r="S83" s="41"/>
      <c r="T83" s="42"/>
      <c r="U83" s="43"/>
      <c r="V83" s="44"/>
    </row>
    <row r="84" spans="1:22" ht="17.25" x14ac:dyDescent="0.3">
      <c r="A84" s="850"/>
      <c r="B84" s="659" t="s">
        <v>481</v>
      </c>
      <c r="C84" s="852"/>
      <c r="D84" s="438"/>
      <c r="E84" s="97"/>
      <c r="F84" s="418">
        <v>2185.8000000000002</v>
      </c>
      <c r="G84" s="854"/>
      <c r="H84" s="853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44"/>
      <c r="P84" s="847"/>
      <c r="Q84" s="94"/>
      <c r="R84" s="40"/>
      <c r="S84" s="41"/>
      <c r="T84" s="42"/>
      <c r="U84" s="43"/>
      <c r="V84" s="44"/>
    </row>
    <row r="85" spans="1:22" ht="17.25" x14ac:dyDescent="0.3">
      <c r="A85" s="850"/>
      <c r="B85" s="659" t="s">
        <v>482</v>
      </c>
      <c r="C85" s="852"/>
      <c r="D85" s="438"/>
      <c r="E85" s="97"/>
      <c r="F85" s="418">
        <v>413</v>
      </c>
      <c r="G85" s="854"/>
      <c r="H85" s="853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44"/>
      <c r="P85" s="847"/>
      <c r="Q85" s="94"/>
      <c r="R85" s="40"/>
      <c r="S85" s="41"/>
      <c r="T85" s="42"/>
      <c r="U85" s="43"/>
      <c r="V85" s="44"/>
    </row>
    <row r="86" spans="1:22" ht="17.25" x14ac:dyDescent="0.3">
      <c r="A86" s="850"/>
      <c r="B86" s="659" t="s">
        <v>58</v>
      </c>
      <c r="C86" s="852"/>
      <c r="D86" s="438"/>
      <c r="E86" s="97"/>
      <c r="F86" s="418">
        <v>518</v>
      </c>
      <c r="G86" s="854"/>
      <c r="H86" s="853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44"/>
      <c r="P86" s="847"/>
      <c r="Q86" s="94"/>
      <c r="R86" s="40"/>
      <c r="S86" s="41"/>
      <c r="T86" s="42"/>
      <c r="U86" s="43"/>
      <c r="V86" s="44"/>
    </row>
    <row r="87" spans="1:22" ht="17.25" x14ac:dyDescent="0.3">
      <c r="A87" s="850"/>
      <c r="B87" s="659" t="s">
        <v>483</v>
      </c>
      <c r="C87" s="852"/>
      <c r="D87" s="438"/>
      <c r="E87" s="97"/>
      <c r="F87" s="418">
        <v>1848.4</v>
      </c>
      <c r="G87" s="854"/>
      <c r="H87" s="853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44"/>
      <c r="P87" s="847"/>
      <c r="Q87" s="94"/>
      <c r="R87" s="40"/>
      <c r="S87" s="41"/>
      <c r="T87" s="42"/>
      <c r="U87" s="43"/>
      <c r="V87" s="44"/>
    </row>
    <row r="88" spans="1:22" ht="17.25" x14ac:dyDescent="0.3">
      <c r="A88" s="850"/>
      <c r="B88" s="659" t="s">
        <v>484</v>
      </c>
      <c r="C88" s="852"/>
      <c r="D88" s="438"/>
      <c r="E88" s="97"/>
      <c r="F88" s="418">
        <v>744</v>
      </c>
      <c r="G88" s="854"/>
      <c r="H88" s="853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44"/>
      <c r="P88" s="847"/>
      <c r="Q88" s="94"/>
      <c r="R88" s="40"/>
      <c r="S88" s="41"/>
      <c r="T88" s="42"/>
      <c r="U88" s="43"/>
      <c r="V88" s="44"/>
    </row>
    <row r="89" spans="1:22" ht="18" thickBot="1" x14ac:dyDescent="0.35">
      <c r="A89" s="851"/>
      <c r="B89" s="659" t="s">
        <v>485</v>
      </c>
      <c r="C89" s="755"/>
      <c r="D89" s="438"/>
      <c r="E89" s="97"/>
      <c r="F89" s="418">
        <v>1469</v>
      </c>
      <c r="G89" s="767"/>
      <c r="H89" s="83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45"/>
      <c r="P89" s="848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95" t="s">
        <v>19</v>
      </c>
      <c r="G253" s="795"/>
      <c r="H253" s="79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X4" sqref="X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426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581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581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581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581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581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581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581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581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787" t="s">
        <v>55</v>
      </c>
      <c r="B54" s="328" t="s">
        <v>56</v>
      </c>
      <c r="C54" s="880" t="s">
        <v>521</v>
      </c>
      <c r="D54" s="608"/>
      <c r="E54" s="607"/>
      <c r="F54" s="51">
        <v>1499.2</v>
      </c>
      <c r="G54" s="87">
        <v>44361</v>
      </c>
      <c r="H54" s="88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878" t="s">
        <v>224</v>
      </c>
      <c r="P54" s="87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788"/>
      <c r="B55" s="328" t="s">
        <v>441</v>
      </c>
      <c r="C55" s="881"/>
      <c r="D55" s="608"/>
      <c r="E55" s="607"/>
      <c r="F55" s="51">
        <v>90</v>
      </c>
      <c r="G55" s="87">
        <v>44361</v>
      </c>
      <c r="H55" s="88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878"/>
      <c r="P55" s="879"/>
      <c r="Q55" s="508"/>
      <c r="R55" s="40"/>
      <c r="S55" s="67"/>
      <c r="T55" s="67"/>
      <c r="U55" s="43"/>
      <c r="V55" s="326"/>
    </row>
    <row r="56" spans="1:24" ht="23.25" customHeight="1" x14ac:dyDescent="0.3">
      <c r="A56" s="882" t="s">
        <v>55</v>
      </c>
      <c r="B56" s="328" t="s">
        <v>56</v>
      </c>
      <c r="C56" s="884" t="s">
        <v>524</v>
      </c>
      <c r="D56" s="608"/>
      <c r="E56" s="607"/>
      <c r="F56" s="51">
        <v>1318</v>
      </c>
      <c r="G56" s="87">
        <v>44368</v>
      </c>
      <c r="H56" s="82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04" t="s">
        <v>224</v>
      </c>
      <c r="P56" s="88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883"/>
      <c r="B57" s="328" t="s">
        <v>441</v>
      </c>
      <c r="C57" s="884"/>
      <c r="D57" s="608"/>
      <c r="E57" s="607"/>
      <c r="F57" s="51">
        <v>112.8</v>
      </c>
      <c r="G57" s="87">
        <v>44368</v>
      </c>
      <c r="H57" s="83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05"/>
      <c r="P57" s="888"/>
      <c r="Q57" s="508"/>
      <c r="R57" s="40"/>
      <c r="S57" s="67"/>
      <c r="T57" s="67"/>
      <c r="U57" s="43"/>
      <c r="V57" s="44"/>
    </row>
    <row r="58" spans="1:24" ht="26.25" customHeight="1" x14ac:dyDescent="0.3">
      <c r="A58" s="811" t="s">
        <v>55</v>
      </c>
      <c r="B58" s="328" t="s">
        <v>56</v>
      </c>
      <c r="C58" s="808" t="s">
        <v>525</v>
      </c>
      <c r="D58" s="608"/>
      <c r="E58" s="607"/>
      <c r="F58" s="51">
        <v>1272.8</v>
      </c>
      <c r="G58" s="889">
        <v>44375</v>
      </c>
      <c r="H58" s="87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04" t="s">
        <v>224</v>
      </c>
      <c r="P58" s="88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12"/>
      <c r="B59" s="292" t="s">
        <v>441</v>
      </c>
      <c r="C59" s="809"/>
      <c r="D59" s="610"/>
      <c r="E59" s="609"/>
      <c r="F59" s="51">
        <v>91.4</v>
      </c>
      <c r="G59" s="890"/>
      <c r="H59" s="87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05"/>
      <c r="P59" s="88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872" t="s">
        <v>451</v>
      </c>
      <c r="B72" s="659" t="s">
        <v>452</v>
      </c>
      <c r="C72" s="870" t="s">
        <v>453</v>
      </c>
      <c r="D72" s="660"/>
      <c r="E72" s="613"/>
      <c r="F72" s="51">
        <v>202.02</v>
      </c>
      <c r="G72" s="87">
        <v>44361</v>
      </c>
      <c r="H72" s="874" t="s">
        <v>455</v>
      </c>
      <c r="I72" s="48">
        <v>202.02</v>
      </c>
      <c r="J72" s="35">
        <f t="shared" si="0"/>
        <v>0</v>
      </c>
      <c r="K72" s="56">
        <v>55</v>
      </c>
      <c r="L72" s="876" t="s">
        <v>460</v>
      </c>
      <c r="M72" s="87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873"/>
      <c r="B73" s="659" t="s">
        <v>454</v>
      </c>
      <c r="C73" s="871"/>
      <c r="D73" s="660"/>
      <c r="E73" s="613"/>
      <c r="F73" s="51">
        <v>72.849999999999994</v>
      </c>
      <c r="G73" s="87">
        <v>44361</v>
      </c>
      <c r="H73" s="875"/>
      <c r="I73" s="48">
        <v>72.849999999999994</v>
      </c>
      <c r="J73" s="35">
        <f t="shared" si="0"/>
        <v>0</v>
      </c>
      <c r="K73" s="56">
        <v>100</v>
      </c>
      <c r="L73" s="876"/>
      <c r="M73" s="87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95" t="s">
        <v>19</v>
      </c>
      <c r="G243" s="795"/>
      <c r="H243" s="79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9"/>
  <sheetViews>
    <sheetView tabSelected="1" workbookViewId="0">
      <pane xSplit="7" ySplit="3" topLeftCell="K13" activePane="bottomRight" state="frozen"/>
      <selection pane="topRight" activeCell="H1" sqref="H1"/>
      <selection pane="bottomLeft" activeCell="A4" sqref="A4"/>
      <selection pane="bottomRight" activeCell="L21" sqref="L2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502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1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8" t="s">
        <v>564</v>
      </c>
      <c r="I4" s="34">
        <f>22345-112.85</f>
        <v>22232.15</v>
      </c>
      <c r="J4" s="35">
        <f t="shared" ref="J4:J137" si="0">I4-F4</f>
        <v>4522.1500000000015</v>
      </c>
      <c r="K4" s="322">
        <v>42</v>
      </c>
      <c r="L4" s="722" t="s">
        <v>565</v>
      </c>
      <c r="M4" s="722">
        <v>6847.5</v>
      </c>
      <c r="N4" s="38">
        <f t="shared" ref="N4:N141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618</v>
      </c>
      <c r="V4" s="44">
        <v>6032</v>
      </c>
      <c r="W4" s="742" t="s">
        <v>605</v>
      </c>
      <c r="X4" s="743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3" t="s">
        <v>569</v>
      </c>
      <c r="P5" s="724" t="s">
        <v>570</v>
      </c>
      <c r="Q5" s="645">
        <v>24940</v>
      </c>
      <c r="R5" s="646">
        <v>44379</v>
      </c>
      <c r="S5" s="483"/>
      <c r="T5" s="42"/>
      <c r="U5" s="43" t="s">
        <v>618</v>
      </c>
      <c r="V5" s="44">
        <v>6032</v>
      </c>
      <c r="W5" s="411" t="s">
        <v>605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3" t="s">
        <v>569</v>
      </c>
      <c r="P6" s="724" t="s">
        <v>570</v>
      </c>
      <c r="Q6" s="645">
        <v>0</v>
      </c>
      <c r="R6" s="646">
        <v>44379</v>
      </c>
      <c r="S6" s="483"/>
      <c r="T6" s="42"/>
      <c r="U6" s="43" t="s">
        <v>618</v>
      </c>
      <c r="V6" s="44">
        <v>0</v>
      </c>
      <c r="W6" s="43" t="s">
        <v>605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585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3" t="s">
        <v>569</v>
      </c>
      <c r="P7" s="724" t="s">
        <v>570</v>
      </c>
      <c r="Q7" s="645">
        <v>20240</v>
      </c>
      <c r="R7" s="646">
        <v>44386</v>
      </c>
      <c r="S7" s="483"/>
      <c r="T7" s="42"/>
      <c r="U7" s="43" t="s">
        <v>618</v>
      </c>
      <c r="V7" s="44">
        <v>6032</v>
      </c>
      <c r="W7" s="43" t="s">
        <v>605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586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582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618</v>
      </c>
      <c r="V8" s="44">
        <v>6032</v>
      </c>
      <c r="W8" s="43" t="s">
        <v>605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587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618</v>
      </c>
      <c r="V9" s="44">
        <v>6032</v>
      </c>
      <c r="W9" s="43" t="s">
        <v>605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588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607</v>
      </c>
      <c r="I10" s="51">
        <v>21425</v>
      </c>
      <c r="J10" s="35">
        <f t="shared" si="0"/>
        <v>765</v>
      </c>
      <c r="K10" s="322">
        <v>41</v>
      </c>
      <c r="L10" s="741" t="s">
        <v>565</v>
      </c>
      <c r="M10" s="741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618</v>
      </c>
      <c r="V10" s="44">
        <v>6032</v>
      </c>
      <c r="W10" s="43" t="s">
        <v>605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588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618</v>
      </c>
      <c r="V11" s="44">
        <v>0</v>
      </c>
      <c r="W11" s="43" t="s">
        <v>605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589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604</v>
      </c>
      <c r="I12" s="51">
        <v>21910</v>
      </c>
      <c r="J12" s="35">
        <f t="shared" si="0"/>
        <v>310</v>
      </c>
      <c r="K12" s="322">
        <v>41</v>
      </c>
      <c r="L12" s="741" t="s">
        <v>565</v>
      </c>
      <c r="M12" s="741">
        <v>4790.99</v>
      </c>
      <c r="N12" s="38">
        <f t="shared" si="1"/>
        <v>898310</v>
      </c>
      <c r="O12" s="729" t="s">
        <v>35</v>
      </c>
      <c r="P12" s="740">
        <v>44410</v>
      </c>
      <c r="Q12" s="645">
        <v>25140</v>
      </c>
      <c r="R12" s="646">
        <v>44386</v>
      </c>
      <c r="S12" s="483"/>
      <c r="T12" s="42"/>
      <c r="U12" s="43" t="s">
        <v>618</v>
      </c>
      <c r="V12" s="44">
        <v>6032</v>
      </c>
      <c r="W12" s="43" t="s">
        <v>605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589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603</v>
      </c>
      <c r="I13" s="51">
        <v>5360</v>
      </c>
      <c r="J13" s="35">
        <f t="shared" si="0"/>
        <v>5360</v>
      </c>
      <c r="K13" s="322">
        <v>41</v>
      </c>
      <c r="L13" s="741" t="s">
        <v>565</v>
      </c>
      <c r="M13" s="741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618</v>
      </c>
      <c r="V13" s="44">
        <v>0</v>
      </c>
      <c r="W13" s="43" t="s">
        <v>605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590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612</v>
      </c>
      <c r="I14" s="51">
        <v>21140</v>
      </c>
      <c r="J14" s="35">
        <f t="shared" si="0"/>
        <v>4420</v>
      </c>
      <c r="K14" s="322">
        <v>41</v>
      </c>
      <c r="L14" s="741" t="s">
        <v>565</v>
      </c>
      <c r="M14" s="741">
        <v>5200.4399999999996</v>
      </c>
      <c r="N14" s="38">
        <f t="shared" si="1"/>
        <v>866740</v>
      </c>
      <c r="O14" s="729" t="s">
        <v>35</v>
      </c>
      <c r="P14" s="740">
        <v>44414</v>
      </c>
      <c r="Q14" s="645">
        <v>20240</v>
      </c>
      <c r="R14" s="646">
        <v>44393</v>
      </c>
      <c r="S14" s="483"/>
      <c r="T14" s="42"/>
      <c r="U14" s="43" t="s">
        <v>618</v>
      </c>
      <c r="V14" s="44">
        <v>6032</v>
      </c>
      <c r="W14" s="43" t="s">
        <v>605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591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615</v>
      </c>
      <c r="I15" s="51">
        <v>20885</v>
      </c>
      <c r="J15" s="35">
        <f t="shared" si="0"/>
        <v>-25</v>
      </c>
      <c r="K15" s="322">
        <v>41</v>
      </c>
      <c r="L15" s="741" t="s">
        <v>565</v>
      </c>
      <c r="M15" s="741">
        <v>6279.42</v>
      </c>
      <c r="N15" s="38">
        <f t="shared" si="1"/>
        <v>856285</v>
      </c>
      <c r="O15" s="729" t="s">
        <v>206</v>
      </c>
      <c r="P15" s="740">
        <v>44418</v>
      </c>
      <c r="Q15" s="645">
        <v>25340</v>
      </c>
      <c r="R15" s="646">
        <v>44393</v>
      </c>
      <c r="S15" s="483"/>
      <c r="T15" s="42"/>
      <c r="U15" s="43"/>
      <c r="V15" s="44"/>
      <c r="W15" s="43" t="s">
        <v>605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591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616</v>
      </c>
      <c r="I16" s="51">
        <v>5740</v>
      </c>
      <c r="J16" s="35">
        <f t="shared" si="0"/>
        <v>5740</v>
      </c>
      <c r="K16" s="581">
        <v>41</v>
      </c>
      <c r="L16" s="741" t="s">
        <v>565</v>
      </c>
      <c r="M16" s="741">
        <v>1725.83</v>
      </c>
      <c r="N16" s="57">
        <f t="shared" si="1"/>
        <v>235340</v>
      </c>
      <c r="O16" s="729" t="s">
        <v>35</v>
      </c>
      <c r="P16" s="740">
        <v>44418</v>
      </c>
      <c r="Q16" s="645">
        <v>0</v>
      </c>
      <c r="R16" s="646">
        <v>44393</v>
      </c>
      <c r="S16" s="483"/>
      <c r="T16" s="42"/>
      <c r="U16" s="43"/>
      <c r="V16" s="44"/>
      <c r="W16" s="43" t="s">
        <v>605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592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617</v>
      </c>
      <c r="I17" s="51">
        <v>22060</v>
      </c>
      <c r="J17" s="35">
        <f t="shared" si="0"/>
        <v>4520</v>
      </c>
      <c r="K17" s="581">
        <v>40</v>
      </c>
      <c r="L17" s="741" t="s">
        <v>565</v>
      </c>
      <c r="M17" s="741">
        <v>5294.4</v>
      </c>
      <c r="N17" s="57">
        <f t="shared" si="1"/>
        <v>882400</v>
      </c>
      <c r="O17" s="729" t="s">
        <v>35</v>
      </c>
      <c r="P17" s="740">
        <v>44418</v>
      </c>
      <c r="Q17" s="645">
        <v>20140</v>
      </c>
      <c r="R17" s="646">
        <v>44400</v>
      </c>
      <c r="S17" s="483"/>
      <c r="T17" s="42"/>
      <c r="U17" s="43"/>
      <c r="V17" s="44"/>
      <c r="W17" s="43" t="s">
        <v>605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593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621</v>
      </c>
      <c r="I18" s="51">
        <v>21640</v>
      </c>
      <c r="J18" s="35">
        <f t="shared" si="0"/>
        <v>4730</v>
      </c>
      <c r="K18" s="581">
        <v>40</v>
      </c>
      <c r="L18" s="741" t="s">
        <v>565</v>
      </c>
      <c r="M18" s="741">
        <v>5193.6000000000004</v>
      </c>
      <c r="N18" s="57">
        <f t="shared" si="1"/>
        <v>865600</v>
      </c>
      <c r="O18" s="729" t="s">
        <v>35</v>
      </c>
      <c r="P18" s="740">
        <v>44420</v>
      </c>
      <c r="Q18" s="647">
        <v>20140</v>
      </c>
      <c r="R18" s="646">
        <v>44400</v>
      </c>
      <c r="S18" s="483"/>
      <c r="T18" s="42"/>
      <c r="U18" s="43"/>
      <c r="V18" s="44"/>
      <c r="W18" s="43" t="s">
        <v>605</v>
      </c>
      <c r="X18" s="361">
        <v>3960</v>
      </c>
    </row>
    <row r="19" spans="1:24" ht="31.5" x14ac:dyDescent="0.3">
      <c r="A19" s="716" t="s">
        <v>554</v>
      </c>
      <c r="B19" s="273" t="s">
        <v>25</v>
      </c>
      <c r="C19" s="274" t="s">
        <v>594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622</v>
      </c>
      <c r="I19" s="51">
        <v>20640</v>
      </c>
      <c r="J19" s="35">
        <f t="shared" si="0"/>
        <v>4480</v>
      </c>
      <c r="K19" s="581">
        <v>39</v>
      </c>
      <c r="L19" s="741" t="s">
        <v>565</v>
      </c>
      <c r="M19" s="741">
        <v>5903.04</v>
      </c>
      <c r="N19" s="57">
        <f t="shared" si="1"/>
        <v>804960</v>
      </c>
      <c r="O19" s="729" t="s">
        <v>206</v>
      </c>
      <c r="P19" s="740">
        <v>44424</v>
      </c>
      <c r="Q19" s="647">
        <v>20140</v>
      </c>
      <c r="R19" s="646">
        <v>44400</v>
      </c>
      <c r="S19" s="483"/>
      <c r="T19" s="42"/>
      <c r="U19" s="43"/>
      <c r="V19" s="44"/>
      <c r="W19" s="43" t="s">
        <v>605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596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623</v>
      </c>
      <c r="I20" s="51">
        <f>21100-105.5</f>
        <v>20994.5</v>
      </c>
      <c r="J20" s="35">
        <f t="shared" si="0"/>
        <v>4694.5</v>
      </c>
      <c r="K20" s="581">
        <v>39</v>
      </c>
      <c r="L20" s="741" t="s">
        <v>565</v>
      </c>
      <c r="M20" s="741">
        <v>5458.57</v>
      </c>
      <c r="N20" s="57">
        <f t="shared" si="1"/>
        <v>818785.5</v>
      </c>
      <c r="O20" s="729" t="s">
        <v>35</v>
      </c>
      <c r="P20" s="740">
        <v>44424</v>
      </c>
      <c r="Q20" s="647">
        <v>20140</v>
      </c>
      <c r="R20" s="646">
        <v>44400</v>
      </c>
      <c r="S20" s="483"/>
      <c r="T20" s="42"/>
      <c r="U20" s="43"/>
      <c r="V20" s="44"/>
      <c r="W20" s="43" t="s">
        <v>605</v>
      </c>
      <c r="X20" s="361">
        <v>3960</v>
      </c>
    </row>
    <row r="21" spans="1:24" ht="23.25" customHeight="1" x14ac:dyDescent="0.3">
      <c r="A21" s="280" t="s">
        <v>231</v>
      </c>
      <c r="B21" s="273" t="s">
        <v>30</v>
      </c>
      <c r="C21" s="274" t="s">
        <v>595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620</v>
      </c>
      <c r="I21" s="51">
        <v>20510</v>
      </c>
      <c r="J21" s="35">
        <f t="shared" si="0"/>
        <v>70</v>
      </c>
      <c r="K21" s="581">
        <v>39</v>
      </c>
      <c r="L21" s="52"/>
      <c r="M21" s="52"/>
      <c r="N21" s="57">
        <f t="shared" si="1"/>
        <v>799890</v>
      </c>
      <c r="O21" s="729" t="s">
        <v>35</v>
      </c>
      <c r="P21" s="740">
        <v>44425</v>
      </c>
      <c r="Q21" s="647">
        <v>25140</v>
      </c>
      <c r="R21" s="646">
        <v>44407</v>
      </c>
      <c r="S21" s="483"/>
      <c r="T21" s="42"/>
      <c r="U21" s="43"/>
      <c r="V21" s="44"/>
      <c r="W21" s="43" t="s">
        <v>605</v>
      </c>
      <c r="X21" s="361">
        <v>3960</v>
      </c>
    </row>
    <row r="22" spans="1:24" ht="23.25" customHeight="1" x14ac:dyDescent="0.3">
      <c r="A22" s="281" t="s">
        <v>48</v>
      </c>
      <c r="B22" s="273" t="s">
        <v>28</v>
      </c>
      <c r="C22" s="274" t="s">
        <v>595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619</v>
      </c>
      <c r="I22" s="51">
        <v>5100</v>
      </c>
      <c r="J22" s="35">
        <f t="shared" si="0"/>
        <v>5100</v>
      </c>
      <c r="K22" s="581">
        <v>39</v>
      </c>
      <c r="L22" s="52"/>
      <c r="M22" s="52"/>
      <c r="N22" s="57">
        <f t="shared" si="1"/>
        <v>198900</v>
      </c>
      <c r="O22" s="729" t="s">
        <v>35</v>
      </c>
      <c r="P22" s="740">
        <v>44425</v>
      </c>
      <c r="Q22" s="647">
        <v>0</v>
      </c>
      <c r="R22" s="646">
        <v>44407</v>
      </c>
      <c r="S22" s="483"/>
      <c r="T22" s="42"/>
      <c r="U22" s="43"/>
      <c r="V22" s="44"/>
      <c r="W22" s="43" t="s">
        <v>605</v>
      </c>
      <c r="X22" s="361">
        <v>0</v>
      </c>
    </row>
    <row r="23" spans="1:24" ht="23.25" customHeight="1" x14ac:dyDescent="0.3">
      <c r="A23" s="417" t="s">
        <v>68</v>
      </c>
      <c r="B23" s="273" t="s">
        <v>30</v>
      </c>
      <c r="C23" s="274" t="s">
        <v>597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579</v>
      </c>
      <c r="I23" s="51">
        <v>23235</v>
      </c>
      <c r="J23" s="35">
        <f t="shared" si="0"/>
        <v>5045</v>
      </c>
      <c r="K23" s="581">
        <v>39</v>
      </c>
      <c r="L23" s="52"/>
      <c r="M23" s="52"/>
      <c r="N23" s="62">
        <f t="shared" si="1"/>
        <v>906165</v>
      </c>
      <c r="O23" s="359"/>
      <c r="P23" s="740"/>
      <c r="Q23" s="647">
        <v>20740</v>
      </c>
      <c r="R23" s="646">
        <v>44407</v>
      </c>
      <c r="S23" s="484"/>
      <c r="T23" s="65"/>
      <c r="U23" s="43"/>
      <c r="V23" s="44"/>
      <c r="W23" s="43" t="s">
        <v>605</v>
      </c>
      <c r="X23" s="361">
        <v>3960</v>
      </c>
    </row>
    <row r="24" spans="1:24" ht="34.5" x14ac:dyDescent="0.3">
      <c r="A24" s="278" t="s">
        <v>551</v>
      </c>
      <c r="B24" s="273" t="s">
        <v>575</v>
      </c>
      <c r="C24" s="274" t="s">
        <v>598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/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9"/>
      <c r="P24" s="740"/>
      <c r="Q24" s="647">
        <v>0</v>
      </c>
      <c r="R24" s="646">
        <v>0</v>
      </c>
      <c r="S24" s="483"/>
      <c r="T24" s="42"/>
      <c r="U24" s="43"/>
      <c r="V24" s="44"/>
      <c r="W24" s="43" t="s">
        <v>59</v>
      </c>
      <c r="X24" s="361">
        <v>0</v>
      </c>
    </row>
    <row r="25" spans="1:24" ht="17.25" x14ac:dyDescent="0.3">
      <c r="A25" s="281" t="s">
        <v>231</v>
      </c>
      <c r="B25" s="273" t="s">
        <v>30</v>
      </c>
      <c r="C25" s="274" t="s">
        <v>599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580</v>
      </c>
      <c r="I25" s="51">
        <v>22955</v>
      </c>
      <c r="J25" s="35">
        <f t="shared" si="0"/>
        <v>1015</v>
      </c>
      <c r="K25" s="581">
        <v>39</v>
      </c>
      <c r="L25" s="52"/>
      <c r="M25" s="52"/>
      <c r="N25" s="57">
        <f t="shared" si="1"/>
        <v>895245</v>
      </c>
      <c r="O25" s="729"/>
      <c r="P25" s="740"/>
      <c r="Q25" s="647">
        <v>25140</v>
      </c>
      <c r="R25" s="646">
        <v>44407</v>
      </c>
      <c r="S25" s="483"/>
      <c r="T25" s="42"/>
      <c r="U25" s="43"/>
      <c r="V25" s="44"/>
      <c r="W25" s="43" t="s">
        <v>605</v>
      </c>
      <c r="X25" s="361">
        <v>3960</v>
      </c>
    </row>
    <row r="26" spans="1:24" ht="17.25" x14ac:dyDescent="0.3">
      <c r="A26" s="281" t="s">
        <v>576</v>
      </c>
      <c r="B26" s="273" t="s">
        <v>28</v>
      </c>
      <c r="C26" s="274" t="s">
        <v>599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580</v>
      </c>
      <c r="I26" s="51">
        <v>5290</v>
      </c>
      <c r="J26" s="35">
        <f t="shared" si="0"/>
        <v>5290</v>
      </c>
      <c r="K26" s="581">
        <v>39</v>
      </c>
      <c r="L26" s="52"/>
      <c r="M26" s="52"/>
      <c r="N26" s="57">
        <f t="shared" si="1"/>
        <v>206310</v>
      </c>
      <c r="O26" s="729"/>
      <c r="P26" s="740"/>
      <c r="Q26" s="647">
        <v>0</v>
      </c>
      <c r="R26" s="646">
        <v>44407</v>
      </c>
      <c r="S26" s="485"/>
      <c r="T26" s="67"/>
      <c r="U26" s="43"/>
      <c r="V26" s="44"/>
      <c r="W26" s="43" t="s">
        <v>605</v>
      </c>
      <c r="X26" s="361">
        <v>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899" t="s">
        <v>440</v>
      </c>
      <c r="B53" s="328" t="s">
        <v>56</v>
      </c>
      <c r="C53" s="817" t="s">
        <v>558</v>
      </c>
      <c r="D53" s="717"/>
      <c r="E53" s="607"/>
      <c r="F53" s="320">
        <v>1888.8</v>
      </c>
      <c r="G53" s="321">
        <v>44382</v>
      </c>
      <c r="H53" s="82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3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00"/>
      <c r="B54" s="328" t="s">
        <v>441</v>
      </c>
      <c r="C54" s="818"/>
      <c r="D54" s="718"/>
      <c r="E54" s="607"/>
      <c r="F54" s="51">
        <v>101.8</v>
      </c>
      <c r="G54" s="87">
        <v>44382</v>
      </c>
      <c r="H54" s="82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3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30" t="s">
        <v>606</v>
      </c>
      <c r="D55" s="608"/>
      <c r="E55" s="607"/>
      <c r="F55" s="51">
        <v>1061</v>
      </c>
      <c r="G55" s="49">
        <v>44389</v>
      </c>
      <c r="H55" s="901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45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91" t="s">
        <v>613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45">
        <v>44419</v>
      </c>
      <c r="Q56" s="508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08"/>
      <c r="E57" s="607"/>
      <c r="F57" s="51"/>
      <c r="G57" s="49"/>
      <c r="H57" s="5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91"/>
      <c r="D58" s="608"/>
      <c r="E58" s="607"/>
      <c r="F58" s="51"/>
      <c r="G58" s="49"/>
      <c r="H58" s="5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10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 t="s">
        <v>208</v>
      </c>
      <c r="B60" s="599" t="s">
        <v>33</v>
      </c>
      <c r="C60" s="619" t="s">
        <v>511</v>
      </c>
      <c r="D60" s="610"/>
      <c r="E60" s="609"/>
      <c r="F60" s="51">
        <v>510</v>
      </c>
      <c r="G60" s="49">
        <v>44383</v>
      </c>
      <c r="H60" s="101" t="s">
        <v>530</v>
      </c>
      <c r="I60" s="51">
        <v>510</v>
      </c>
      <c r="J60" s="35">
        <f t="shared" si="0"/>
        <v>0</v>
      </c>
      <c r="K60" s="36">
        <v>55</v>
      </c>
      <c r="L60" s="52"/>
      <c r="M60" s="52"/>
      <c r="N60" s="38">
        <f t="shared" si="1"/>
        <v>28050</v>
      </c>
      <c r="O60" s="508" t="s">
        <v>374</v>
      </c>
      <c r="P60" s="702">
        <v>44383</v>
      </c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9" t="s">
        <v>520</v>
      </c>
      <c r="D61" s="610"/>
      <c r="E61" s="609"/>
      <c r="F61" s="51">
        <v>351</v>
      </c>
      <c r="G61" s="49">
        <v>44390</v>
      </c>
      <c r="H61" s="393" t="s">
        <v>519</v>
      </c>
      <c r="I61" s="51">
        <v>351</v>
      </c>
      <c r="J61" s="35">
        <f t="shared" si="0"/>
        <v>0</v>
      </c>
      <c r="K61" s="36">
        <v>55</v>
      </c>
      <c r="L61" s="52"/>
      <c r="M61" s="52"/>
      <c r="N61" s="38">
        <f t="shared" si="1"/>
        <v>19305</v>
      </c>
      <c r="O61" s="711" t="s">
        <v>35</v>
      </c>
      <c r="P61" s="714">
        <v>44392</v>
      </c>
      <c r="Q61" s="508"/>
      <c r="R61" s="40"/>
      <c r="S61" s="41"/>
      <c r="T61" s="42"/>
      <c r="U61" s="43"/>
      <c r="V61" s="44"/>
    </row>
    <row r="62" spans="1:24" ht="34.5" customHeight="1" x14ac:dyDescent="0.3">
      <c r="A62" s="833" t="s">
        <v>551</v>
      </c>
      <c r="B62" s="744" t="s">
        <v>552</v>
      </c>
      <c r="C62" s="893" t="s">
        <v>553</v>
      </c>
      <c r="D62" s="708"/>
      <c r="E62" s="609"/>
      <c r="F62" s="51">
        <v>9342.59</v>
      </c>
      <c r="G62" s="895">
        <v>44391</v>
      </c>
      <c r="H62" s="800">
        <v>1021</v>
      </c>
      <c r="I62" s="51">
        <v>9342.59</v>
      </c>
      <c r="J62" s="35">
        <f t="shared" si="0"/>
        <v>0</v>
      </c>
      <c r="K62" s="36">
        <v>47.5</v>
      </c>
      <c r="L62" s="52"/>
      <c r="M62" s="52"/>
      <c r="N62" s="38">
        <f t="shared" si="1"/>
        <v>443773.02500000002</v>
      </c>
      <c r="O62" s="789" t="s">
        <v>224</v>
      </c>
      <c r="P62" s="897">
        <v>44399</v>
      </c>
      <c r="Q62" s="713"/>
      <c r="R62" s="40"/>
      <c r="S62" s="41"/>
      <c r="T62" s="42"/>
      <c r="U62" s="43"/>
      <c r="V62" s="44"/>
    </row>
    <row r="63" spans="1:24" ht="18.75" customHeight="1" thickBot="1" x14ac:dyDescent="0.35">
      <c r="A63" s="834"/>
      <c r="B63" s="599" t="s">
        <v>53</v>
      </c>
      <c r="C63" s="894"/>
      <c r="D63" s="708"/>
      <c r="E63" s="609"/>
      <c r="F63" s="51">
        <v>1320</v>
      </c>
      <c r="G63" s="896"/>
      <c r="H63" s="810"/>
      <c r="I63" s="51">
        <v>1320</v>
      </c>
      <c r="J63" s="35">
        <f t="shared" si="0"/>
        <v>0</v>
      </c>
      <c r="K63" s="36">
        <v>28</v>
      </c>
      <c r="L63" s="52"/>
      <c r="M63" s="52"/>
      <c r="N63" s="38">
        <f t="shared" si="1"/>
        <v>36960</v>
      </c>
      <c r="O63" s="790"/>
      <c r="P63" s="898"/>
      <c r="Q63" s="713"/>
      <c r="R63" s="40"/>
      <c r="S63" s="41"/>
      <c r="T63" s="42"/>
      <c r="U63" s="43"/>
      <c r="V63" s="44"/>
    </row>
    <row r="64" spans="1:24" ht="18.75" x14ac:dyDescent="0.3">
      <c r="A64" s="53" t="s">
        <v>208</v>
      </c>
      <c r="B64" s="599" t="s">
        <v>33</v>
      </c>
      <c r="C64" s="710" t="s">
        <v>528</v>
      </c>
      <c r="D64" s="610"/>
      <c r="E64" s="609"/>
      <c r="F64" s="51">
        <v>451</v>
      </c>
      <c r="G64" s="49">
        <v>44397</v>
      </c>
      <c r="H64" s="393" t="s">
        <v>529</v>
      </c>
      <c r="I64" s="51">
        <v>451</v>
      </c>
      <c r="J64" s="35">
        <f t="shared" si="0"/>
        <v>0</v>
      </c>
      <c r="K64" s="36">
        <v>55</v>
      </c>
      <c r="L64" s="52"/>
      <c r="M64" s="52"/>
      <c r="N64" s="38">
        <f t="shared" si="1"/>
        <v>24805</v>
      </c>
      <c r="O64" s="712" t="s">
        <v>35</v>
      </c>
      <c r="P64" s="715">
        <v>44398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208</v>
      </c>
      <c r="B65" s="599" t="s">
        <v>33</v>
      </c>
      <c r="C65" s="619" t="s">
        <v>549</v>
      </c>
      <c r="D65" s="610"/>
      <c r="E65" s="609"/>
      <c r="F65" s="51">
        <v>501</v>
      </c>
      <c r="G65" s="49">
        <v>44399</v>
      </c>
      <c r="H65" s="393" t="s">
        <v>550</v>
      </c>
      <c r="I65" s="51">
        <v>501</v>
      </c>
      <c r="J65" s="35">
        <f t="shared" si="0"/>
        <v>0</v>
      </c>
      <c r="K65" s="36">
        <v>55</v>
      </c>
      <c r="L65" s="52"/>
      <c r="M65" s="52"/>
      <c r="N65" s="38">
        <f t="shared" si="1"/>
        <v>27555</v>
      </c>
      <c r="O65" s="508" t="s">
        <v>374</v>
      </c>
      <c r="P65" s="702">
        <v>44400</v>
      </c>
      <c r="Q65" s="508"/>
      <c r="R65" s="40"/>
      <c r="S65" s="41"/>
      <c r="T65" s="42"/>
      <c r="U65" s="43"/>
      <c r="V65" s="44"/>
    </row>
    <row r="66" spans="1:22" ht="18.75" customHeight="1" x14ac:dyDescent="0.3">
      <c r="A66" s="287" t="s">
        <v>208</v>
      </c>
      <c r="B66" s="599" t="s">
        <v>33</v>
      </c>
      <c r="C66" s="619" t="s">
        <v>573</v>
      </c>
      <c r="D66" s="610"/>
      <c r="E66" s="609"/>
      <c r="F66" s="51">
        <v>300</v>
      </c>
      <c r="G66" s="49">
        <v>44401</v>
      </c>
      <c r="H66" s="393" t="s">
        <v>574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508" t="s">
        <v>374</v>
      </c>
      <c r="P66" s="702">
        <v>44404</v>
      </c>
      <c r="Q66" s="508"/>
      <c r="R66" s="40"/>
      <c r="S66" s="41"/>
      <c r="T66" s="42"/>
      <c r="U66" s="43"/>
      <c r="V66" s="44"/>
    </row>
    <row r="67" spans="1:22" ht="18.75" customHeight="1" x14ac:dyDescent="0.3">
      <c r="A67" s="287" t="s">
        <v>608</v>
      </c>
      <c r="B67" s="599" t="s">
        <v>609</v>
      </c>
      <c r="C67" s="619" t="s">
        <v>610</v>
      </c>
      <c r="D67" s="610"/>
      <c r="E67" s="609"/>
      <c r="F67" s="51">
        <v>8452.58</v>
      </c>
      <c r="G67" s="49">
        <v>44405</v>
      </c>
      <c r="H67" s="393" t="s">
        <v>611</v>
      </c>
      <c r="I67" s="51">
        <v>8452.58</v>
      </c>
      <c r="J67" s="35">
        <f t="shared" si="0"/>
        <v>0</v>
      </c>
      <c r="K67" s="36">
        <v>20</v>
      </c>
      <c r="L67" s="52"/>
      <c r="M67" s="52"/>
      <c r="N67" s="38">
        <f t="shared" si="1"/>
        <v>169051.6</v>
      </c>
      <c r="O67" s="454" t="s">
        <v>224</v>
      </c>
      <c r="P67" s="745">
        <v>44417</v>
      </c>
      <c r="Q67" s="508"/>
      <c r="R67" s="40"/>
      <c r="S67" s="41"/>
      <c r="T67" s="42"/>
      <c r="U67" s="43"/>
      <c r="V67" s="44"/>
    </row>
    <row r="68" spans="1:22" ht="18.75" x14ac:dyDescent="0.3">
      <c r="A68" s="53" t="s">
        <v>208</v>
      </c>
      <c r="B68" s="599" t="s">
        <v>33</v>
      </c>
      <c r="C68" s="610" t="s">
        <v>583</v>
      </c>
      <c r="D68" s="610"/>
      <c r="E68" s="609"/>
      <c r="F68" s="51">
        <v>300</v>
      </c>
      <c r="G68" s="49">
        <v>44406</v>
      </c>
      <c r="H68" s="393" t="s">
        <v>584</v>
      </c>
      <c r="I68" s="51">
        <v>300</v>
      </c>
      <c r="J68" s="35">
        <f t="shared" si="0"/>
        <v>0</v>
      </c>
      <c r="K68" s="36">
        <v>60</v>
      </c>
      <c r="L68" s="52"/>
      <c r="M68" s="52"/>
      <c r="N68" s="38">
        <f t="shared" si="1"/>
        <v>18000</v>
      </c>
      <c r="O68" s="508" t="s">
        <v>374</v>
      </c>
      <c r="P68" s="702">
        <v>44407</v>
      </c>
      <c r="Q68" s="508"/>
      <c r="R68" s="40"/>
      <c r="S68" s="41"/>
      <c r="T68" s="42"/>
      <c r="U68" s="43"/>
      <c r="V68" s="44"/>
    </row>
    <row r="69" spans="1:22" ht="16.5" customHeight="1" x14ac:dyDescent="0.3">
      <c r="A69" s="53"/>
      <c r="B69" s="599"/>
      <c r="C69" s="181"/>
      <c r="D69" s="612"/>
      <c r="E69" s="613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38">
        <f t="shared" si="1"/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s="327" customFormat="1" ht="16.5" customHeight="1" x14ac:dyDescent="0.3">
      <c r="A70" s="277"/>
      <c r="B70" s="686"/>
      <c r="C70" s="595"/>
      <c r="D70" s="624"/>
      <c r="E70" s="625"/>
      <c r="F70" s="626"/>
      <c r="G70" s="627"/>
      <c r="H70" s="597"/>
      <c r="I70" s="626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902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902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425"/>
      <c r="C73" s="629"/>
      <c r="D73" s="628"/>
      <c r="E73" s="613"/>
      <c r="F73" s="320"/>
      <c r="G73" s="276"/>
      <c r="H73" s="902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ht="16.5" customHeight="1" x14ac:dyDescent="0.3">
      <c r="A74" s="58"/>
      <c r="B74" s="61"/>
      <c r="C74" s="181"/>
      <c r="D74" s="612"/>
      <c r="E74" s="613"/>
      <c r="F74" s="51"/>
      <c r="G74" s="49"/>
      <c r="H74" s="50"/>
      <c r="I74" s="51"/>
      <c r="J74" s="35">
        <f t="shared" si="0"/>
        <v>0</v>
      </c>
      <c r="K74" s="56"/>
      <c r="L74" s="323"/>
      <c r="M74" s="323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55"/>
      <c r="I75" s="51"/>
      <c r="J75" s="35">
        <f t="shared" si="0"/>
        <v>0</v>
      </c>
      <c r="K75" s="56"/>
      <c r="L75" s="891"/>
      <c r="M75" s="892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116"/>
      <c r="D76" s="612"/>
      <c r="E76" s="613"/>
      <c r="F76" s="51"/>
      <c r="G76" s="49"/>
      <c r="H76" s="55"/>
      <c r="I76" s="51"/>
      <c r="J76" s="35">
        <f t="shared" si="0"/>
        <v>0</v>
      </c>
      <c r="K76" s="56"/>
      <c r="L76" s="891"/>
      <c r="M76" s="892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9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26.25" customHeight="1" x14ac:dyDescent="0.3">
      <c r="A78" s="683"/>
      <c r="B78" s="61"/>
      <c r="C78" s="9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685"/>
      <c r="M78" s="685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323"/>
      <c r="M80" s="323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612"/>
      <c r="D84" s="612"/>
      <c r="E84" s="61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4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1"/>
      <c r="D86" s="91"/>
      <c r="E86" s="93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8.75" x14ac:dyDescent="0.3">
      <c r="A92" s="61"/>
      <c r="B92" s="103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102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3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5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8"/>
      <c r="B108" s="61"/>
      <c r="C108" s="92"/>
      <c r="D108" s="92"/>
      <c r="E108" s="109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2"/>
      <c r="D110" s="92"/>
      <c r="E110" s="109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1"/>
      <c r="D112" s="91"/>
      <c r="E112" s="93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40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9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9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7.25" x14ac:dyDescent="0.3">
      <c r="A117" s="45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1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07"/>
      <c r="B124" s="61"/>
      <c r="C124" s="96"/>
      <c r="D124" s="96"/>
      <c r="E124" s="97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10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8.75" x14ac:dyDescent="0.3">
      <c r="A129" s="107"/>
      <c r="B129" s="61"/>
      <c r="C129" s="96"/>
      <c r="D129" s="96"/>
      <c r="E129" s="97"/>
      <c r="F129" s="51"/>
      <c r="G129" s="49"/>
      <c r="H129" s="119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2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0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21"/>
      <c r="B132" s="61"/>
      <c r="C132" s="96"/>
      <c r="D132" s="96"/>
      <c r="E132" s="97"/>
      <c r="F132" s="51"/>
      <c r="G132" s="49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66"/>
      <c r="B133" s="61"/>
      <c r="C133" s="96"/>
      <c r="D133" s="96"/>
      <c r="E133" s="97"/>
      <c r="F133" s="51"/>
      <c r="G133" s="125"/>
      <c r="H133" s="126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 t="s">
        <v>18</v>
      </c>
      <c r="N135" s="57">
        <f t="shared" si="1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26"/>
      <c r="I136" s="51"/>
      <c r="J136" s="35">
        <f t="shared" si="0"/>
        <v>0</v>
      </c>
      <c r="K136" s="128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29"/>
      <c r="D137" s="129"/>
      <c r="E137" s="130"/>
      <c r="F137" s="51"/>
      <c r="G137" s="127"/>
      <c r="H137" s="131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300"/>
      <c r="P137" s="315"/>
      <c r="Q137" s="39"/>
      <c r="R137" s="40"/>
      <c r="S137" s="41"/>
      <c r="T137" s="42"/>
      <c r="U137" s="43"/>
      <c r="V137" s="44"/>
    </row>
    <row r="138" spans="1:22" ht="17.25" x14ac:dyDescent="0.3">
      <c r="A138" s="132"/>
      <c r="B138" s="61"/>
      <c r="C138" s="96"/>
      <c r="D138" s="96"/>
      <c r="E138" s="97"/>
      <c r="F138" s="51"/>
      <c r="G138" s="127"/>
      <c r="H138" s="110"/>
      <c r="I138" s="51"/>
      <c r="J138" s="35">
        <f t="shared" ref="J138:J201" si="4">I138-F138</f>
        <v>0</v>
      </c>
      <c r="K138" s="128"/>
      <c r="L138" s="133"/>
      <c r="M138" s="133"/>
      <c r="N138" s="57">
        <f t="shared" si="1"/>
        <v>0</v>
      </c>
      <c r="O138" s="300"/>
      <c r="P138" s="315"/>
      <c r="Q138" s="123"/>
      <c r="R138" s="124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28"/>
      <c r="L139" s="133"/>
      <c r="M139" s="133"/>
      <c r="N139" s="57">
        <f t="shared" si="1"/>
        <v>0</v>
      </c>
      <c r="O139" s="156"/>
      <c r="P139" s="312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34"/>
      <c r="I140" s="51"/>
      <c r="J140" s="35">
        <f t="shared" si="4"/>
        <v>0</v>
      </c>
      <c r="K140" s="135"/>
      <c r="L140" s="133"/>
      <c r="M140" s="133"/>
      <c r="N140" s="136">
        <f t="shared" si="1"/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8"/>
      <c r="M141" s="138"/>
      <c r="N141" s="136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39"/>
      <c r="B142" s="61"/>
      <c r="C142" s="96"/>
      <c r="D142" s="96"/>
      <c r="E142" s="97"/>
      <c r="F142" s="140"/>
      <c r="G142" s="127"/>
      <c r="H142" s="120"/>
      <c r="I142" s="51"/>
      <c r="J142" s="35">
        <f t="shared" si="4"/>
        <v>0</v>
      </c>
      <c r="K142" s="137"/>
      <c r="L142" s="141"/>
      <c r="M142" s="141"/>
      <c r="N142" s="136">
        <f>K142*I142</f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7.25" x14ac:dyDescent="0.3">
      <c r="A143" s="121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3"/>
      <c r="M143" s="133"/>
      <c r="N143" s="136">
        <f t="shared" ref="N143:N227" si="5">K143*I143</f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8.75" x14ac:dyDescent="0.3">
      <c r="A144" s="108"/>
      <c r="B144" s="61"/>
      <c r="C144" s="96"/>
      <c r="D144" s="96"/>
      <c r="E144" s="97"/>
      <c r="F144" s="51"/>
      <c r="G144" s="127"/>
      <c r="H144" s="142"/>
      <c r="I144" s="51"/>
      <c r="J144" s="35">
        <f t="shared" si="4"/>
        <v>0</v>
      </c>
      <c r="K144" s="56"/>
      <c r="L144" s="133"/>
      <c r="M144" s="133"/>
      <c r="N144" s="57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22"/>
      <c r="I145" s="51"/>
      <c r="J145" s="35">
        <f t="shared" si="4"/>
        <v>0</v>
      </c>
      <c r="K145" s="137"/>
      <c r="L145" s="133"/>
      <c r="M145" s="133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33"/>
      <c r="M146" s="133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4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45"/>
      <c r="M148" s="145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6"/>
      <c r="D152" s="146"/>
      <c r="E152" s="14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9"/>
      <c r="P152" s="316"/>
      <c r="Q152" s="39"/>
      <c r="R152" s="40"/>
      <c r="S152" s="41"/>
      <c r="T152" s="42"/>
      <c r="U152" s="43"/>
      <c r="V152" s="44"/>
    </row>
    <row r="153" spans="1:22" ht="17.25" x14ac:dyDescent="0.3">
      <c r="A153" s="60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8"/>
      <c r="D154" s="148"/>
      <c r="E154" s="130"/>
      <c r="F154" s="51"/>
      <c r="G154" s="127"/>
      <c r="H154" s="50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8.75" x14ac:dyDescent="0.3">
      <c r="A156" s="149"/>
      <c r="B156" s="150"/>
      <c r="C156" s="95"/>
      <c r="D156" s="95"/>
      <c r="E156" s="114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300"/>
      <c r="P156" s="315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1"/>
      <c r="D158" s="151"/>
      <c r="E158" s="152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53"/>
      <c r="B159" s="61"/>
      <c r="C159" s="154"/>
      <c r="D159" s="154"/>
      <c r="E159" s="155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57"/>
      <c r="D161" s="157"/>
      <c r="E161" s="158"/>
      <c r="F161" s="51"/>
      <c r="G161" s="49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1"/>
      <c r="P161" s="317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59"/>
      <c r="D162" s="159"/>
      <c r="E162" s="160"/>
      <c r="F162" s="161"/>
      <c r="G162" s="127"/>
      <c r="H162" s="162"/>
      <c r="I162" s="161"/>
      <c r="J162" s="35">
        <f t="shared" si="4"/>
        <v>0</v>
      </c>
      <c r="N162" s="57">
        <f t="shared" si="5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161"/>
      <c r="G163" s="127"/>
      <c r="H163" s="162"/>
      <c r="I163" s="161"/>
      <c r="J163" s="35">
        <f t="shared" si="4"/>
        <v>0</v>
      </c>
      <c r="N163" s="57">
        <f t="shared" si="5"/>
        <v>0</v>
      </c>
      <c r="O163" s="302"/>
      <c r="P163" s="316"/>
      <c r="Q163" s="163"/>
      <c r="R163" s="164"/>
      <c r="S163" s="165"/>
      <c r="T163" s="166"/>
      <c r="U163" s="167"/>
      <c r="V163" s="168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4"/>
      <c r="D165" s="154"/>
      <c r="E165" s="155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0"/>
      <c r="D169" s="170"/>
      <c r="E169" s="109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53"/>
      <c r="B175" s="107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71"/>
      <c r="B176" s="61"/>
      <c r="C176" s="157"/>
      <c r="D176" s="157"/>
      <c r="E176" s="158"/>
      <c r="F176" s="51"/>
      <c r="G176" s="49"/>
      <c r="H176" s="131"/>
      <c r="I176" s="51"/>
      <c r="J176" s="35">
        <f t="shared" si="4"/>
        <v>0</v>
      </c>
      <c r="K176" s="56"/>
      <c r="L176" s="52"/>
      <c r="M176" s="52"/>
      <c r="N176" s="57">
        <f>K176*I176</f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74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74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51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07"/>
      <c r="B196" s="159"/>
      <c r="C196" s="148"/>
      <c r="D196" s="148"/>
      <c r="E196" s="130"/>
      <c r="F196" s="51"/>
      <c r="G196" s="49"/>
      <c r="H196" s="50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6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ref="J202:J245" si="6">I202-F202</f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7"/>
      <c r="D211" s="177"/>
      <c r="E211" s="97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70"/>
      <c r="D215" s="170"/>
      <c r="E215" s="109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69"/>
      <c r="D216" s="169"/>
      <c r="E216" s="114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54"/>
      <c r="D217" s="154"/>
      <c r="E217" s="155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96"/>
      <c r="D218" s="96"/>
      <c r="E218" s="97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08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7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79"/>
      <c r="C223" s="129"/>
      <c r="D223" s="129"/>
      <c r="E223" s="130"/>
      <c r="F223" s="51"/>
      <c r="G223" s="127"/>
      <c r="H223" s="50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79"/>
      <c r="C226" s="95"/>
      <c r="D226" s="95"/>
      <c r="E226" s="114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46"/>
      <c r="D227" s="146"/>
      <c r="E227" s="147"/>
      <c r="F227" s="51"/>
      <c r="G227" s="127"/>
      <c r="H227" s="143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81"/>
      <c r="D228" s="181"/>
      <c r="E228" s="158"/>
      <c r="F228" s="51"/>
      <c r="G228" s="127"/>
      <c r="H228" s="143"/>
      <c r="I228" s="51"/>
      <c r="J228" s="35">
        <f t="shared" si="6"/>
        <v>0</v>
      </c>
      <c r="K228" s="56"/>
      <c r="L228" s="182"/>
      <c r="M228" s="183"/>
      <c r="N228" s="57">
        <f t="shared" ref="N228:N237" si="7">K228*I228-M228</f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39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4"/>
      <c r="C230" s="116"/>
      <c r="D230" s="116"/>
      <c r="E230" s="117"/>
      <c r="F230" s="116"/>
      <c r="G230" s="116"/>
      <c r="H230" s="739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9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39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39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7"/>
      <c r="E234" s="188"/>
      <c r="F234" s="34"/>
      <c r="G234" s="189"/>
      <c r="H234" s="190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6"/>
      <c r="E236" s="192"/>
      <c r="F236" s="51"/>
      <c r="G236" s="127"/>
      <c r="H236" s="143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93"/>
      <c r="D237" s="193"/>
      <c r="E237" s="194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ref="N238:N249" si="8">K238*I238</f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203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204"/>
      <c r="B242" s="107"/>
      <c r="C242" s="107"/>
      <c r="D242" s="107"/>
      <c r="E242" s="196"/>
      <c r="F242" s="161"/>
      <c r="G242" s="127"/>
      <c r="H242" s="205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43"/>
      <c r="V242" s="44"/>
    </row>
    <row r="243" spans="1:22" x14ac:dyDescent="0.25">
      <c r="A243" s="206"/>
      <c r="B243" s="207"/>
      <c r="H243" s="212"/>
      <c r="I243" s="210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x14ac:dyDescent="0.25">
      <c r="A244" s="206"/>
      <c r="B244" s="207"/>
      <c r="I244" s="210">
        <v>0</v>
      </c>
      <c r="J244" s="35">
        <f t="shared" si="6"/>
        <v>0</v>
      </c>
      <c r="K244" s="213"/>
      <c r="L244" s="213"/>
      <c r="M244" s="213"/>
      <c r="N244" s="199">
        <f t="shared" si="8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6.5" thickBot="1" x14ac:dyDescent="0.3">
      <c r="A245" s="206"/>
      <c r="B245" s="207"/>
      <c r="I245" s="215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ht="19.5" thickTop="1" x14ac:dyDescent="0.3">
      <c r="A246" s="206"/>
      <c r="B246" s="207"/>
      <c r="F246" s="795" t="s">
        <v>19</v>
      </c>
      <c r="G246" s="795"/>
      <c r="H246" s="796"/>
      <c r="I246" s="216">
        <f>SUM(I4:I245)</f>
        <v>415115.22230000002</v>
      </c>
      <c r="J246" s="217"/>
      <c r="K246" s="213"/>
      <c r="L246" s="218"/>
      <c r="M246" s="213"/>
      <c r="N246" s="199">
        <f t="shared" si="8"/>
        <v>0</v>
      </c>
      <c r="O246" s="303"/>
      <c r="P246" s="316"/>
      <c r="Q246" s="163"/>
      <c r="R246" s="200"/>
      <c r="S246" s="219"/>
      <c r="T246" s="166"/>
      <c r="U246" s="167"/>
      <c r="V246" s="44"/>
    </row>
    <row r="247" spans="1:22" ht="19.5" thickBot="1" x14ac:dyDescent="0.3">
      <c r="A247" s="220"/>
      <c r="B247" s="207"/>
      <c r="I247" s="221"/>
      <c r="J247" s="217"/>
      <c r="K247" s="213"/>
      <c r="L247" s="218"/>
      <c r="M247" s="213"/>
      <c r="N247" s="199">
        <f t="shared" si="8"/>
        <v>0</v>
      </c>
      <c r="O247" s="304"/>
      <c r="Q247" s="10"/>
      <c r="R247" s="222"/>
      <c r="S247" s="223"/>
      <c r="T247" s="224"/>
      <c r="V247" s="15"/>
    </row>
    <row r="248" spans="1:22" ht="16.5" thickTop="1" x14ac:dyDescent="0.25">
      <c r="A248" s="206"/>
      <c r="B248" s="207"/>
      <c r="J248" s="210"/>
      <c r="K248" s="213"/>
      <c r="L248" s="213"/>
      <c r="M248" s="213"/>
      <c r="N248" s="199">
        <f t="shared" si="8"/>
        <v>0</v>
      </c>
      <c r="O248" s="304"/>
      <c r="Q248" s="10"/>
      <c r="R248" s="222"/>
      <c r="S248" s="223"/>
      <c r="T248" s="224"/>
      <c r="V248" s="15"/>
    </row>
    <row r="249" spans="1:22" ht="16.5" thickBot="1" x14ac:dyDescent="0.3">
      <c r="A249" s="206"/>
      <c r="B249" s="207"/>
      <c r="J249" s="210"/>
      <c r="K249" s="226"/>
      <c r="N249" s="199">
        <f t="shared" si="8"/>
        <v>0</v>
      </c>
      <c r="O249" s="305"/>
      <c r="Q249" s="10"/>
      <c r="R249" s="222"/>
      <c r="S249" s="223"/>
      <c r="T249" s="227"/>
      <c r="V249" s="15"/>
    </row>
    <row r="250" spans="1:22" ht="17.25" thickTop="1" thickBot="1" x14ac:dyDescent="0.3">
      <c r="A250" s="206"/>
      <c r="H250" s="228"/>
      <c r="I250" s="229" t="s">
        <v>20</v>
      </c>
      <c r="J250" s="230"/>
      <c r="K250" s="230"/>
      <c r="L250" s="231">
        <f>SUM(L238:L249)</f>
        <v>0</v>
      </c>
      <c r="M250" s="232"/>
      <c r="N250" s="233">
        <f>SUM(N4:N249)</f>
        <v>16968686.922800004</v>
      </c>
      <c r="O250" s="306"/>
      <c r="Q250" s="234">
        <f>SUM(Q4:Q249)</f>
        <v>352340</v>
      </c>
      <c r="R250" s="9"/>
      <c r="S250" s="235">
        <f>SUM(S16:S249)</f>
        <v>0</v>
      </c>
      <c r="T250" s="236"/>
      <c r="U250" s="237"/>
      <c r="V250" s="238">
        <f>SUM(V238:V249)</f>
        <v>0</v>
      </c>
    </row>
    <row r="251" spans="1:22" x14ac:dyDescent="0.25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6.5" thickBot="1" x14ac:dyDescent="0.3">
      <c r="A252" s="206"/>
      <c r="H252" s="228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ht="19.5" thickTop="1" x14ac:dyDescent="0.25">
      <c r="A253" s="206"/>
      <c r="I253" s="246" t="s">
        <v>21</v>
      </c>
      <c r="J253" s="247"/>
      <c r="K253" s="247"/>
      <c r="L253" s="248"/>
      <c r="M253" s="248"/>
      <c r="N253" s="249">
        <f>V250+S250+Q250+N250+L250</f>
        <v>17321026.922800004</v>
      </c>
      <c r="O253" s="307"/>
      <c r="R253" s="222"/>
      <c r="S253" s="243"/>
      <c r="U253" s="245"/>
      <c r="V253"/>
    </row>
    <row r="254" spans="1:22" ht="19.5" thickBot="1" x14ac:dyDescent="0.3">
      <c r="A254" s="250"/>
      <c r="I254" s="251"/>
      <c r="J254" s="252"/>
      <c r="K254" s="252"/>
      <c r="L254" s="253"/>
      <c r="M254" s="253"/>
      <c r="N254" s="254"/>
      <c r="O254" s="308"/>
      <c r="R254" s="222"/>
      <c r="S254" s="243"/>
      <c r="U254" s="245"/>
      <c r="V254"/>
    </row>
    <row r="255" spans="1:22" ht="16.5" thickTop="1" x14ac:dyDescent="0.25">
      <c r="A255" s="250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x14ac:dyDescent="0.25">
      <c r="A257" s="206"/>
      <c r="I257" s="239"/>
      <c r="J257" s="255"/>
      <c r="K257" s="241"/>
      <c r="L257" s="241"/>
      <c r="M257" s="241"/>
      <c r="N257" s="199"/>
      <c r="O257" s="309"/>
      <c r="R257" s="222"/>
      <c r="S257" s="243"/>
      <c r="U257" s="245"/>
      <c r="V257"/>
    </row>
    <row r="258" spans="1:22" x14ac:dyDescent="0.25">
      <c r="A258" s="250"/>
      <c r="N258" s="199"/>
      <c r="O258" s="310"/>
      <c r="R258" s="222"/>
      <c r="S258" s="243"/>
      <c r="U258" s="245"/>
      <c r="V258"/>
    </row>
    <row r="259" spans="1:22" x14ac:dyDescent="0.25">
      <c r="A259" s="250"/>
      <c r="O259" s="310"/>
      <c r="S259" s="243"/>
      <c r="U259" s="245"/>
      <c r="V259"/>
    </row>
    <row r="260" spans="1:22" x14ac:dyDescent="0.25">
      <c r="A260" s="206"/>
      <c r="B260" s="207"/>
      <c r="N260" s="199"/>
      <c r="O260" s="306"/>
      <c r="S260" s="243"/>
      <c r="U260" s="245"/>
      <c r="V260"/>
    </row>
    <row r="261" spans="1:22" x14ac:dyDescent="0.25">
      <c r="A261" s="250"/>
      <c r="B261" s="207"/>
      <c r="N261" s="199"/>
      <c r="O261" s="306"/>
      <c r="S261" s="243"/>
      <c r="U261" s="245"/>
      <c r="V261"/>
    </row>
    <row r="262" spans="1:22" x14ac:dyDescent="0.25">
      <c r="A262" s="206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50"/>
      <c r="B263" s="207"/>
      <c r="I263" s="239"/>
      <c r="J263" s="240"/>
      <c r="K263" s="241"/>
      <c r="L263" s="241"/>
      <c r="M263" s="241"/>
      <c r="N263" s="199"/>
      <c r="O263" s="306"/>
      <c r="S263" s="243"/>
      <c r="U263" s="245"/>
      <c r="V263"/>
    </row>
    <row r="264" spans="1:22" x14ac:dyDescent="0.25">
      <c r="A264" s="206"/>
      <c r="B264" s="207"/>
      <c r="I264" s="258"/>
      <c r="J264" s="237"/>
      <c r="K264" s="237"/>
      <c r="N264" s="199"/>
      <c r="O264" s="306"/>
      <c r="S264" s="243"/>
      <c r="U264" s="245"/>
      <c r="V264"/>
    </row>
    <row r="265" spans="1:22" x14ac:dyDescent="0.25">
      <c r="A265" s="250"/>
      <c r="S265" s="243"/>
      <c r="U265" s="245"/>
      <c r="V265"/>
    </row>
    <row r="266" spans="1:22" x14ac:dyDescent="0.25">
      <c r="A266" s="206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903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903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903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903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64"/>
      <c r="B271" s="259"/>
      <c r="C271" s="259"/>
      <c r="D271" s="259"/>
      <c r="E271" s="260"/>
      <c r="F271" s="261"/>
      <c r="G271"/>
      <c r="H271" s="903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20"/>
      <c r="B272" s="259"/>
      <c r="C272" s="259"/>
      <c r="D272" s="259"/>
      <c r="E272" s="260"/>
      <c r="F272" s="261"/>
      <c r="G272"/>
      <c r="H272" s="903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903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903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903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903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903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903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903"/>
      <c r="I279" s="263"/>
      <c r="J279"/>
      <c r="K279"/>
      <c r="L279"/>
      <c r="M279"/>
      <c r="P279" s="318"/>
      <c r="Q279" s="243"/>
      <c r="S279" s="243"/>
      <c r="U279" s="245"/>
      <c r="V279"/>
    </row>
  </sheetData>
  <mergeCells count="14">
    <mergeCell ref="F246:H246"/>
    <mergeCell ref="A1:J2"/>
    <mergeCell ref="W1:X1"/>
    <mergeCell ref="L75:M76"/>
    <mergeCell ref="A62:A63"/>
    <mergeCell ref="C62:C63"/>
    <mergeCell ref="G62:G63"/>
    <mergeCell ref="H62:H63"/>
    <mergeCell ref="O62:O63"/>
    <mergeCell ref="P62:P63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78"/>
  <sheetViews>
    <sheetView workbookViewId="0">
      <pane xSplit="7" ySplit="3" topLeftCell="Q4" activePane="bottomRight" state="frozen"/>
      <selection pane="topRight" activeCell="H1" sqref="H1"/>
      <selection pane="bottomLeft" activeCell="A4" sqref="A4"/>
      <selection pane="bottomRight" activeCell="Q13" sqref="Q1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600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21" t="s">
        <v>68</v>
      </c>
      <c r="B4" s="267" t="s">
        <v>25</v>
      </c>
      <c r="C4" s="268"/>
      <c r="D4" s="558"/>
      <c r="E4" s="559"/>
      <c r="F4" s="270">
        <v>15710</v>
      </c>
      <c r="G4" s="271">
        <v>44409</v>
      </c>
      <c r="H4" s="726"/>
      <c r="I4" s="34">
        <v>20335</v>
      </c>
      <c r="J4" s="35">
        <f t="shared" ref="J4:J136" si="0">I4-F4</f>
        <v>4625</v>
      </c>
      <c r="K4" s="322">
        <v>38.5</v>
      </c>
      <c r="L4" s="737"/>
      <c r="M4" s="737"/>
      <c r="N4" s="38">
        <f t="shared" ref="N4:N140" si="1">K4*I4</f>
        <v>782897.5</v>
      </c>
      <c r="O4" s="510"/>
      <c r="P4" s="699"/>
      <c r="Q4" s="643">
        <v>20140</v>
      </c>
      <c r="R4" s="644">
        <v>44414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68</v>
      </c>
      <c r="B5" s="273" t="s">
        <v>71</v>
      </c>
      <c r="C5" s="274"/>
      <c r="D5" s="93"/>
      <c r="E5" s="93"/>
      <c r="F5" s="275">
        <v>16270</v>
      </c>
      <c r="G5" s="276">
        <v>44411</v>
      </c>
      <c r="H5" s="50"/>
      <c r="I5" s="51">
        <v>21130</v>
      </c>
      <c r="J5" s="35">
        <f t="shared" si="0"/>
        <v>4860</v>
      </c>
      <c r="K5" s="322">
        <v>38.5</v>
      </c>
      <c r="L5" s="323"/>
      <c r="M5" s="323"/>
      <c r="N5" s="38">
        <f t="shared" si="1"/>
        <v>813505</v>
      </c>
      <c r="O5" s="723"/>
      <c r="P5" s="724"/>
      <c r="Q5" s="645">
        <v>20440</v>
      </c>
      <c r="R5" s="646">
        <v>44414</v>
      </c>
      <c r="S5" s="483"/>
      <c r="T5" s="42"/>
      <c r="U5" s="43"/>
      <c r="V5" s="44"/>
      <c r="W5" s="378"/>
      <c r="X5" s="379"/>
    </row>
    <row r="6" spans="1:24" ht="30.75" customHeight="1" x14ac:dyDescent="0.3">
      <c r="A6" s="272" t="s">
        <v>131</v>
      </c>
      <c r="B6" s="273" t="s">
        <v>30</v>
      </c>
      <c r="C6" s="274"/>
      <c r="D6" s="93"/>
      <c r="E6" s="93"/>
      <c r="F6" s="275">
        <v>20690</v>
      </c>
      <c r="G6" s="276">
        <v>44413</v>
      </c>
      <c r="H6" s="50"/>
      <c r="I6" s="51">
        <v>21625</v>
      </c>
      <c r="J6" s="35">
        <f t="shared" si="0"/>
        <v>935</v>
      </c>
      <c r="K6" s="322">
        <v>38.5</v>
      </c>
      <c r="L6" s="323"/>
      <c r="M6" s="323"/>
      <c r="N6" s="38">
        <f t="shared" si="1"/>
        <v>832562.5</v>
      </c>
      <c r="O6" s="723"/>
      <c r="P6" s="724"/>
      <c r="Q6" s="645">
        <v>25140</v>
      </c>
      <c r="R6" s="646">
        <v>44414</v>
      </c>
      <c r="S6" s="483"/>
      <c r="T6" s="42"/>
      <c r="U6" s="43"/>
      <c r="V6" s="44"/>
      <c r="W6" s="43"/>
      <c r="X6" s="361"/>
    </row>
    <row r="7" spans="1:24" ht="17.25" x14ac:dyDescent="0.3">
      <c r="A7" s="272" t="s">
        <v>362</v>
      </c>
      <c r="B7" s="273" t="s">
        <v>449</v>
      </c>
      <c r="C7" s="274"/>
      <c r="D7" s="93"/>
      <c r="E7" s="93"/>
      <c r="F7" s="275">
        <v>0</v>
      </c>
      <c r="G7" s="276">
        <v>44413</v>
      </c>
      <c r="H7" s="50"/>
      <c r="I7" s="51">
        <v>5070</v>
      </c>
      <c r="J7" s="35">
        <f t="shared" si="0"/>
        <v>5070</v>
      </c>
      <c r="K7" s="322">
        <v>38.5</v>
      </c>
      <c r="L7" s="323"/>
      <c r="M7" s="323"/>
      <c r="N7" s="38">
        <f t="shared" si="1"/>
        <v>195195</v>
      </c>
      <c r="O7" s="723"/>
      <c r="P7" s="724"/>
      <c r="Q7" s="645">
        <v>0</v>
      </c>
      <c r="R7" s="646">
        <v>44414</v>
      </c>
      <c r="S7" s="483"/>
      <c r="T7" s="42"/>
      <c r="U7" s="43"/>
      <c r="V7" s="44"/>
      <c r="W7" s="43"/>
      <c r="X7" s="361"/>
    </row>
    <row r="8" spans="1:24" ht="17.25" x14ac:dyDescent="0.3">
      <c r="A8" s="272" t="s">
        <v>282</v>
      </c>
      <c r="B8" s="273" t="s">
        <v>503</v>
      </c>
      <c r="C8" s="274"/>
      <c r="D8" s="93"/>
      <c r="E8" s="93"/>
      <c r="F8" s="275">
        <v>17520</v>
      </c>
      <c r="G8" s="276">
        <v>44414</v>
      </c>
      <c r="H8" s="50"/>
      <c r="I8" s="51">
        <v>22615</v>
      </c>
      <c r="J8" s="35">
        <f t="shared" si="0"/>
        <v>5095</v>
      </c>
      <c r="K8" s="322">
        <v>38.5</v>
      </c>
      <c r="L8" s="323"/>
      <c r="M8" s="323"/>
      <c r="N8" s="38">
        <f t="shared" si="1"/>
        <v>870677.5</v>
      </c>
      <c r="O8" s="510"/>
      <c r="P8" s="699"/>
      <c r="Q8" s="645">
        <v>20140</v>
      </c>
      <c r="R8" s="646">
        <v>44414</v>
      </c>
      <c r="S8" s="483"/>
      <c r="T8" s="42"/>
      <c r="U8" s="43"/>
      <c r="V8" s="44"/>
      <c r="W8" s="43"/>
      <c r="X8" s="361"/>
    </row>
    <row r="9" spans="1:24" ht="17.25" x14ac:dyDescent="0.3">
      <c r="A9" s="277" t="s">
        <v>363</v>
      </c>
      <c r="B9" s="273" t="s">
        <v>30</v>
      </c>
      <c r="C9" s="274"/>
      <c r="D9" s="93"/>
      <c r="E9" s="93"/>
      <c r="F9" s="275">
        <v>19320</v>
      </c>
      <c r="G9" s="276">
        <v>44416</v>
      </c>
      <c r="H9" s="50"/>
      <c r="I9" s="51">
        <v>24240</v>
      </c>
      <c r="J9" s="35">
        <f t="shared" si="0"/>
        <v>4920</v>
      </c>
      <c r="K9" s="322">
        <v>38.5</v>
      </c>
      <c r="L9" s="323"/>
      <c r="M9" s="323"/>
      <c r="N9" s="38">
        <f t="shared" si="1"/>
        <v>933240</v>
      </c>
      <c r="O9" s="510"/>
      <c r="P9" s="699"/>
      <c r="Q9" s="645">
        <v>20140</v>
      </c>
      <c r="R9" s="646">
        <v>44421</v>
      </c>
      <c r="S9" s="483"/>
      <c r="T9" s="42"/>
      <c r="U9" s="43"/>
      <c r="V9" s="44"/>
      <c r="W9" s="43"/>
      <c r="X9" s="361"/>
    </row>
    <row r="10" spans="1:24" ht="17.25" x14ac:dyDescent="0.3">
      <c r="A10" s="277" t="s">
        <v>37</v>
      </c>
      <c r="B10" s="273" t="s">
        <v>601</v>
      </c>
      <c r="C10" s="274"/>
      <c r="D10" s="173"/>
      <c r="E10" s="93"/>
      <c r="F10" s="275">
        <v>17480</v>
      </c>
      <c r="G10" s="276">
        <v>44418</v>
      </c>
      <c r="H10" s="50"/>
      <c r="I10" s="51">
        <v>22835</v>
      </c>
      <c r="J10" s="35">
        <f t="shared" si="0"/>
        <v>5355</v>
      </c>
      <c r="K10" s="322">
        <v>38</v>
      </c>
      <c r="L10" s="323"/>
      <c r="M10" s="323"/>
      <c r="N10" s="38">
        <f t="shared" si="1"/>
        <v>867730</v>
      </c>
      <c r="O10" s="510"/>
      <c r="P10" s="699"/>
      <c r="Q10" s="645">
        <v>20040</v>
      </c>
      <c r="R10" s="646">
        <v>44421</v>
      </c>
      <c r="S10" s="483"/>
      <c r="T10" s="42"/>
      <c r="U10" s="43"/>
      <c r="V10" s="44"/>
      <c r="W10" s="43"/>
      <c r="X10" s="361"/>
    </row>
    <row r="11" spans="1:24" ht="17.25" x14ac:dyDescent="0.3">
      <c r="A11" s="277" t="s">
        <v>68</v>
      </c>
      <c r="B11" s="273" t="s">
        <v>602</v>
      </c>
      <c r="C11" s="274"/>
      <c r="D11" s="93"/>
      <c r="E11" s="93"/>
      <c r="F11" s="275">
        <v>19560</v>
      </c>
      <c r="G11" s="276">
        <v>44420</v>
      </c>
      <c r="H11" s="55"/>
      <c r="I11" s="51">
        <v>20985</v>
      </c>
      <c r="J11" s="35">
        <f t="shared" si="0"/>
        <v>1425</v>
      </c>
      <c r="K11" s="322">
        <v>38</v>
      </c>
      <c r="L11" s="323"/>
      <c r="M11" s="323"/>
      <c r="N11" s="38">
        <f t="shared" si="1"/>
        <v>797430</v>
      </c>
      <c r="O11" s="510"/>
      <c r="P11" s="699"/>
      <c r="Q11" s="645">
        <v>20140</v>
      </c>
      <c r="R11" s="646">
        <v>44421</v>
      </c>
      <c r="S11" s="483"/>
      <c r="T11" s="42"/>
      <c r="U11" s="43"/>
      <c r="V11" s="44"/>
      <c r="W11" s="43"/>
      <c r="X11" s="361"/>
    </row>
    <row r="12" spans="1:24" ht="17.25" x14ac:dyDescent="0.3">
      <c r="A12" s="277" t="s">
        <v>95</v>
      </c>
      <c r="B12" s="273" t="s">
        <v>503</v>
      </c>
      <c r="C12" s="274"/>
      <c r="D12" s="93"/>
      <c r="E12" s="93"/>
      <c r="F12" s="275">
        <v>17500</v>
      </c>
      <c r="G12" s="276">
        <v>44421</v>
      </c>
      <c r="H12" s="677"/>
      <c r="I12" s="51">
        <v>22675</v>
      </c>
      <c r="J12" s="35">
        <f t="shared" si="0"/>
        <v>5175</v>
      </c>
      <c r="K12" s="322">
        <v>38</v>
      </c>
      <c r="L12" s="323"/>
      <c r="M12" s="323"/>
      <c r="N12" s="38">
        <f t="shared" si="1"/>
        <v>861650</v>
      </c>
      <c r="O12" s="510"/>
      <c r="P12" s="699"/>
      <c r="Q12" s="645">
        <v>18840</v>
      </c>
      <c r="R12" s="646">
        <v>44421</v>
      </c>
      <c r="S12" s="483"/>
      <c r="T12" s="42"/>
      <c r="U12" s="43"/>
      <c r="V12" s="44"/>
      <c r="W12" s="43"/>
      <c r="X12" s="361"/>
    </row>
    <row r="13" spans="1:24" ht="17.25" x14ac:dyDescent="0.3">
      <c r="A13" s="277" t="s">
        <v>363</v>
      </c>
      <c r="B13" s="273" t="s">
        <v>39</v>
      </c>
      <c r="C13" s="274"/>
      <c r="D13" s="93"/>
      <c r="E13" s="93"/>
      <c r="F13" s="275">
        <v>18270</v>
      </c>
      <c r="G13" s="276">
        <v>44423</v>
      </c>
      <c r="H13" s="55"/>
      <c r="I13" s="51">
        <v>23730</v>
      </c>
      <c r="J13" s="35">
        <f t="shared" si="0"/>
        <v>5460</v>
      </c>
      <c r="K13" s="322">
        <v>37.5</v>
      </c>
      <c r="L13" s="52"/>
      <c r="M13" s="52"/>
      <c r="N13" s="38">
        <f t="shared" si="1"/>
        <v>889875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17.25" x14ac:dyDescent="0.3">
      <c r="A14" s="277"/>
      <c r="B14" s="273"/>
      <c r="C14" s="274"/>
      <c r="D14" s="93"/>
      <c r="E14" s="93"/>
      <c r="F14" s="275"/>
      <c r="G14" s="276"/>
      <c r="H14" s="55"/>
      <c r="I14" s="51"/>
      <c r="J14" s="35">
        <f t="shared" si="0"/>
        <v>0</v>
      </c>
      <c r="K14" s="322"/>
      <c r="L14" s="52"/>
      <c r="M14" s="52"/>
      <c r="N14" s="38">
        <f t="shared" si="1"/>
        <v>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17.25" x14ac:dyDescent="0.3">
      <c r="A15" s="277"/>
      <c r="B15" s="273"/>
      <c r="C15" s="679"/>
      <c r="D15" s="93"/>
      <c r="E15" s="93"/>
      <c r="F15" s="275"/>
      <c r="G15" s="276"/>
      <c r="H15" s="677"/>
      <c r="I15" s="51"/>
      <c r="J15" s="35">
        <f t="shared" si="0"/>
        <v>0</v>
      </c>
      <c r="K15" s="322"/>
      <c r="L15" s="52"/>
      <c r="M15" s="52"/>
      <c r="N15" s="38">
        <f t="shared" si="1"/>
        <v>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85"/>
      <c r="B16" s="273"/>
      <c r="C16" s="274"/>
      <c r="D16" s="93"/>
      <c r="E16" s="93"/>
      <c r="F16" s="275"/>
      <c r="G16" s="276"/>
      <c r="H16" s="677"/>
      <c r="I16" s="51"/>
      <c r="J16" s="35">
        <f t="shared" si="0"/>
        <v>0</v>
      </c>
      <c r="K16" s="581"/>
      <c r="L16" s="52"/>
      <c r="M16" s="52"/>
      <c r="N16" s="57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7.25" x14ac:dyDescent="0.3">
      <c r="A17" s="279"/>
      <c r="B17" s="273"/>
      <c r="C17" s="274"/>
      <c r="D17" s="93"/>
      <c r="E17" s="93"/>
      <c r="F17" s="275"/>
      <c r="G17" s="276"/>
      <c r="H17" s="677"/>
      <c r="I17" s="51"/>
      <c r="J17" s="35">
        <f t="shared" si="0"/>
        <v>0</v>
      </c>
      <c r="K17" s="581"/>
      <c r="L17" s="52"/>
      <c r="M17" s="52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7.25" x14ac:dyDescent="0.3">
      <c r="A18" s="279"/>
      <c r="B18" s="273"/>
      <c r="C18" s="274"/>
      <c r="D18" s="93"/>
      <c r="E18" s="93"/>
      <c r="F18" s="275"/>
      <c r="G18" s="276"/>
      <c r="H18" s="677"/>
      <c r="I18" s="51"/>
      <c r="J18" s="35">
        <f t="shared" si="0"/>
        <v>0</v>
      </c>
      <c r="K18" s="581"/>
      <c r="L18" s="52"/>
      <c r="M18" s="52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7.25" x14ac:dyDescent="0.3">
      <c r="A19" s="716"/>
      <c r="B19" s="273"/>
      <c r="C19" s="274"/>
      <c r="D19" s="93"/>
      <c r="E19" s="93"/>
      <c r="F19" s="275"/>
      <c r="G19" s="276"/>
      <c r="H19" s="677"/>
      <c r="I19" s="51"/>
      <c r="J19" s="35">
        <f t="shared" si="0"/>
        <v>0</v>
      </c>
      <c r="K19" s="581"/>
      <c r="L19" s="52"/>
      <c r="M19" s="52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7.25" x14ac:dyDescent="0.3">
      <c r="A20" s="279"/>
      <c r="B20" s="273"/>
      <c r="C20" s="274"/>
      <c r="D20" s="93"/>
      <c r="E20" s="93"/>
      <c r="F20" s="275"/>
      <c r="G20" s="276"/>
      <c r="H20" s="677"/>
      <c r="I20" s="51"/>
      <c r="J20" s="35">
        <f t="shared" si="0"/>
        <v>0</v>
      </c>
      <c r="K20" s="581"/>
      <c r="L20" s="52"/>
      <c r="M20" s="52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7.25" x14ac:dyDescent="0.3">
      <c r="A21" s="280"/>
      <c r="B21" s="273"/>
      <c r="C21" s="274"/>
      <c r="D21" s="93"/>
      <c r="E21" s="93"/>
      <c r="F21" s="275"/>
      <c r="G21" s="276"/>
      <c r="H21" s="50"/>
      <c r="I21" s="51"/>
      <c r="J21" s="35">
        <f t="shared" si="0"/>
        <v>0</v>
      </c>
      <c r="K21" s="581"/>
      <c r="L21" s="52"/>
      <c r="M21" s="52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7.25" x14ac:dyDescent="0.3">
      <c r="A22" s="281"/>
      <c r="B22" s="273"/>
      <c r="C22" s="274"/>
      <c r="D22" s="93"/>
      <c r="E22" s="93"/>
      <c r="F22" s="275"/>
      <c r="G22" s="276"/>
      <c r="H22" s="50"/>
      <c r="I22" s="51"/>
      <c r="J22" s="35">
        <f t="shared" si="0"/>
        <v>0</v>
      </c>
      <c r="K22" s="581"/>
      <c r="L22" s="52"/>
      <c r="M22" s="52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2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17.25" customHeight="1" x14ac:dyDescent="0.3">
      <c r="A53" s="506"/>
      <c r="B53" s="328"/>
      <c r="C53" s="733"/>
      <c r="D53" s="717"/>
      <c r="E53" s="607"/>
      <c r="F53" s="320"/>
      <c r="G53" s="321"/>
      <c r="H53" s="735"/>
      <c r="I53" s="275"/>
      <c r="J53" s="35">
        <f t="shared" si="0"/>
        <v>0</v>
      </c>
      <c r="K53" s="322"/>
      <c r="L53" s="323"/>
      <c r="M53" s="323"/>
      <c r="N53" s="331">
        <f t="shared" si="1"/>
        <v>0</v>
      </c>
      <c r="O53" s="837"/>
      <c r="P53" s="702"/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/>
      <c r="B54" s="328"/>
      <c r="C54" s="734"/>
      <c r="D54" s="718"/>
      <c r="E54" s="607"/>
      <c r="F54" s="51"/>
      <c r="G54" s="87"/>
      <c r="H54" s="736"/>
      <c r="I54" s="48"/>
      <c r="J54" s="35">
        <f t="shared" si="0"/>
        <v>0</v>
      </c>
      <c r="K54" s="36"/>
      <c r="L54" s="52"/>
      <c r="M54" s="52"/>
      <c r="N54" s="331">
        <f t="shared" si="1"/>
        <v>0</v>
      </c>
      <c r="O54" s="838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25"/>
      <c r="B55" s="328"/>
      <c r="C55" s="719"/>
      <c r="D55" s="608"/>
      <c r="E55" s="607"/>
      <c r="F55" s="51"/>
      <c r="G55" s="49"/>
      <c r="H55" s="720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27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/>
      <c r="B60" s="599"/>
      <c r="C60" s="619"/>
      <c r="D60" s="610"/>
      <c r="E60" s="609"/>
      <c r="F60" s="51"/>
      <c r="G60" s="49"/>
      <c r="H60" s="621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9"/>
      <c r="D61" s="610"/>
      <c r="E61" s="609"/>
      <c r="F61" s="51">
        <v>500</v>
      </c>
      <c r="G61" s="49">
        <v>44419</v>
      </c>
      <c r="H61" s="622" t="s">
        <v>614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711" t="s">
        <v>35</v>
      </c>
      <c r="P61" s="714">
        <v>44420</v>
      </c>
      <c r="Q61" s="508"/>
      <c r="R61" s="40"/>
      <c r="S61" s="41"/>
      <c r="T61" s="42"/>
      <c r="U61" s="43"/>
      <c r="V61" s="44"/>
    </row>
    <row r="62" spans="1:24" ht="17.25" customHeight="1" x14ac:dyDescent="0.3">
      <c r="A62" s="470"/>
      <c r="B62" s="707"/>
      <c r="C62" s="731"/>
      <c r="D62" s="708"/>
      <c r="E62" s="609"/>
      <c r="F62" s="51"/>
      <c r="G62" s="49"/>
      <c r="H62" s="621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789"/>
      <c r="P62" s="746"/>
      <c r="Q62" s="713"/>
      <c r="R62" s="40"/>
      <c r="S62" s="41"/>
      <c r="T62" s="42"/>
      <c r="U62" s="43"/>
      <c r="V62" s="44"/>
    </row>
    <row r="63" spans="1:24" ht="18.75" customHeight="1" thickBot="1" x14ac:dyDescent="0.35">
      <c r="A63" s="102"/>
      <c r="B63" s="599"/>
      <c r="C63" s="732"/>
      <c r="D63" s="708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790"/>
      <c r="P63" s="747"/>
      <c r="Q63" s="713"/>
      <c r="R63" s="40"/>
      <c r="S63" s="41"/>
      <c r="T63" s="42"/>
      <c r="U63" s="43"/>
      <c r="V63" s="44"/>
    </row>
    <row r="64" spans="1:24" ht="18.75" x14ac:dyDescent="0.3">
      <c r="A64" s="53"/>
      <c r="B64" s="599"/>
      <c r="C64" s="7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712"/>
      <c r="P64" s="715"/>
      <c r="Q64" s="508"/>
      <c r="R64" s="40"/>
      <c r="S64" s="41"/>
      <c r="T64" s="42"/>
      <c r="U64" s="43"/>
      <c r="V64" s="44"/>
    </row>
    <row r="65" spans="1:22" ht="18.75" customHeight="1" x14ac:dyDescent="0.3">
      <c r="A65" s="287"/>
      <c r="B65" s="599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/>
      <c r="B66" s="599"/>
      <c r="C66" s="619"/>
      <c r="D66" s="610"/>
      <c r="E66" s="609"/>
      <c r="F66" s="51"/>
      <c r="G66" s="49"/>
      <c r="H66" s="622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599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6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891"/>
      <c r="M74" s="89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891"/>
      <c r="M75" s="892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28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28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28"/>
      <c r="D107" s="728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28"/>
      <c r="D109" s="728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4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4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4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4"/>
        <v>0</v>
      </c>
      <c r="K142" s="137"/>
      <c r="L142" s="133"/>
      <c r="M142" s="133"/>
      <c r="N142" s="136">
        <f t="shared" ref="N142:N226" si="5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4"/>
        <v>0</v>
      </c>
      <c r="K143" s="56"/>
      <c r="L143" s="133"/>
      <c r="M143" s="133"/>
      <c r="N143" s="57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33"/>
      <c r="M145" s="133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45"/>
      <c r="M148" s="145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4"/>
        <v>0</v>
      </c>
      <c r="N162" s="57">
        <f t="shared" si="5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6">I201-F201</f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6"/>
        <v>0</v>
      </c>
      <c r="K227" s="56"/>
      <c r="L227" s="182"/>
      <c r="M227" s="183"/>
      <c r="N227" s="57">
        <f t="shared" ref="N227:N236" si="7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28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28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28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28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28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ref="N237:N248" si="8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6"/>
        <v>0</v>
      </c>
      <c r="K244" s="213"/>
      <c r="L244" s="213"/>
      <c r="M244" s="213"/>
      <c r="N244" s="199">
        <f t="shared" si="8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95" t="s">
        <v>19</v>
      </c>
      <c r="G245" s="795"/>
      <c r="H245" s="796"/>
      <c r="I245" s="216">
        <f>SUM(I4:I244)</f>
        <v>205740</v>
      </c>
      <c r="J245" s="217"/>
      <c r="K245" s="213"/>
      <c r="L245" s="218"/>
      <c r="M245" s="213"/>
      <c r="N245" s="199">
        <f t="shared" si="8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8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8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7874762.5</v>
      </c>
      <c r="O249" s="306"/>
      <c r="Q249" s="234">
        <f>SUM(Q4:Q248)</f>
        <v>165020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8039782.5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6">
    <mergeCell ref="F245:H245"/>
    <mergeCell ref="O62:O63"/>
    <mergeCell ref="A1:J2"/>
    <mergeCell ref="W1:X1"/>
    <mergeCell ref="O53:O54"/>
    <mergeCell ref="L74:M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2021-08-18T20:44:18Z</dcterms:modified>
</cp:coreProperties>
</file>