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4" activeTab="4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Hoja3" sheetId="9" r:id="rId7"/>
    <sheet name="CANCELACIONES         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7" l="1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6" i="7"/>
  <c r="L50" i="7"/>
  <c r="I50" i="7"/>
  <c r="F50" i="7"/>
  <c r="C50" i="7"/>
  <c r="N39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M39" i="7"/>
  <c r="K56" i="3"/>
  <c r="K52" i="7" l="1"/>
  <c r="F53" i="7" s="1"/>
  <c r="F56" i="7" s="1"/>
  <c r="K54" i="7" s="1"/>
  <c r="K58" i="7" s="1"/>
  <c r="P39" i="7"/>
  <c r="M52" i="7"/>
  <c r="Q5" i="7"/>
  <c r="Q39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<sst xmlns="http://schemas.openxmlformats.org/spreadsheetml/2006/main" count="313" uniqueCount="206">
  <si>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</si>
  <si>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</si>
  <si>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</si>
  <si>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</si>
  <si>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</si>
  <si>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</si>
  <si>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</si>
  <si>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</si>
  <si>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</si>
  <si>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</si>
  <si>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</si>
  <si>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</si>
  <si>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</si>
  <si>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</si>
  <si>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</si>
  <si>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</si>
  <si>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</si>
  <si>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</si>
  <si>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</si>
  <si>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</si>
  <si>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</si>
  <si>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</si>
  <si>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</si>
  <si>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</si>
  <si>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</si>
  <si>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</si>
  <si>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</si>
  <si>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</si>
  <si>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</si>
  <si>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</si>
  <si>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</si>
  <si>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</si>
  <si>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</si>
  <si>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</si>
  <si>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</si>
  <si>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</si>
  <si>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</si>
  <si>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</si>
  <si>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</si>
  <si>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</si>
  <si>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</si>
  <si>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</si>
  <si>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</si>
  <si>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</si>
  <si>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</si>
  <si>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</si>
  <si>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</si>
  <si>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</si>
  <si>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</si>
  <si>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</si>
  <si>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</si>
  <si>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</si>
  <si>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</si>
  <si>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</si>
  <si>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</si>
  <si>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</si>
  <si>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</si>
  <si>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</si>
  <si>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</si>
  <si>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</si>
  <si>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</si>
  <si>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</si>
  <si>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</si>
  <si>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</si>
  <si>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</si>
  <si>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</si>
  <si>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</si>
  <si>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</si>
  <si>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</si>
  <si>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</si>
  <si>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</si>
  <si>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</si>
  <si>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</si>
  <si>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</si>
  <si>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</si>
  <si>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</si>
  <si>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</si>
  <si>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</si>
  <si>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</si>
  <si>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</si>
  <si>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</si>
  <si>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</si>
  <si>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</si>
  <si>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</si>
  <si>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</si>
  <si>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</si>
  <si>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</si>
  <si>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</si>
  <si>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</si>
  <si>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</si>
  <si>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</si>
  <si>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</si>
  <si>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</si>
  <si>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</si>
  <si>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</si>
  <si>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</si>
  <si>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</si>
  <si>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</si>
  <si>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</si>
  <si>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</si>
  <si>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</si>
  <si>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</si>
  <si>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</si>
  <si>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</si>
  <si>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</si>
  <si>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</si>
  <si>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</si>
  <si>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</si>
  <si>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</si>
  <si>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</si>
  <si>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</si>
  <si>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</si>
  <si>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</si>
  <si>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</si>
  <si>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</si>
  <si>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</si>
  <si>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</si>
  <si>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</si>
  <si>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</si>
  <si>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</si>
  <si>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</si>
  <si>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</si>
  <si>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</si>
  <si>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</si>
  <si>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</si>
  <si>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</si>
  <si>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</si>
  <si>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</si>
  <si>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</si>
  <si>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</si>
  <si>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</si>
  <si>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</si>
  <si>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</si>
  <si>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</si>
  <si>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</si>
  <si>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</si>
  <si>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</si>
  <si>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</si>
  <si>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</si>
  <si>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</si>
  <si>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</si>
  <si>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</si>
  <si>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</si>
  <si>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</si>
  <si>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</si>
  <si>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</si>
  <si>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</si>
  <si>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</si>
  <si>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</si>
  <si>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</si>
  <si>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</si>
  <si>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</si>
  <si>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</si>
  <si>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</si>
  <si>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</si>
  <si>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</si>
  <si>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</si>
  <si>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</si>
  <si>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</si>
  <si>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</si>
  <si>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</si>
  <si>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</si>
  <si>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</si>
  <si>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</si>
  <si>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</si>
  <si>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</si>
  <si>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</si>
  <si>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</si>
  <si>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</si>
  <si>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</si>
  <si>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</si>
  <si>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</si>
  <si>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</si>
  <si>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</si>
  <si>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</si>
  <si>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</si>
  <si>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</si>
  <si>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</si>
  <si>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</si>
  <si>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</si>
  <si>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</si>
  <si>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</si>
  <si>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</si>
  <si>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</si>
  <si>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</si>
  <si>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</si>
  <si>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</si>
  <si>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</si>
  <si>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</si>
  <si>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</si>
  <si>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</si>
  <si>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</si>
  <si>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</si>
  <si>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</si>
  <si>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</si>
  <si>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</si>
  <si>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</si>
  <si>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</si>
  <si>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</si>
  <si>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</si>
  <si>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</si>
  <si>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</si>
  <si>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# 7438</t>
  </si>
  <si>
    <t>#  7439</t>
  </si>
  <si>
    <t># 7454</t>
  </si>
  <si>
    <t>#  7455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</si>
</sst>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0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24"/>
      <c r="C1" s="233" t="s">
        <v>19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8" ht="16.5" thickBot="1" x14ac:dyDescent="0.3">
      <c r="B2" s="22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6" t="s">
        <v>0</v>
      </c>
      <c r="C3" s="227"/>
      <c r="D3" s="10"/>
      <c r="E3" s="11"/>
      <c r="F3" s="11"/>
      <c r="H3" s="228" t="s">
        <v>18</v>
      </c>
      <c r="I3" s="22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29" t="s">
        <v>2</v>
      </c>
      <c r="F4" s="230"/>
      <c r="H4" s="231" t="s">
        <v>3</v>
      </c>
      <c r="I4" s="232"/>
      <c r="J4" s="17"/>
      <c r="K4" s="18"/>
      <c r="L4" s="19"/>
      <c r="M4" s="159" t="s">
        <v>20</v>
      </c>
      <c r="N4" s="160" t="s">
        <v>29</v>
      </c>
      <c r="P4" s="218" t="s">
        <v>28</v>
      </c>
      <c r="Q4" s="219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20">
        <f>SUM(M5:M38)</f>
        <v>1393675.5</v>
      </c>
      <c r="N39" s="222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21"/>
      <c r="N40" s="223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44" t="s">
        <v>8</v>
      </c>
      <c r="I52" s="245"/>
      <c r="J52" s="106"/>
      <c r="K52" s="246">
        <f>I50+L50</f>
        <v>80916.84</v>
      </c>
      <c r="L52" s="247"/>
      <c r="M52" s="235">
        <f>N39+M39</f>
        <v>1422075.47</v>
      </c>
      <c r="N52" s="236"/>
      <c r="P52" s="83"/>
      <c r="Q52" s="9"/>
    </row>
    <row r="53" spans="1:17" ht="15.75" x14ac:dyDescent="0.25">
      <c r="D53" s="248" t="s">
        <v>9</v>
      </c>
      <c r="E53" s="248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49" t="s">
        <v>10</v>
      </c>
      <c r="E54" s="249"/>
      <c r="F54" s="102">
        <v>-1523111</v>
      </c>
      <c r="I54" s="250" t="s">
        <v>11</v>
      </c>
      <c r="J54" s="251"/>
      <c r="K54" s="252">
        <f>F56+F57+F58</f>
        <v>9305.2099999999336</v>
      </c>
      <c r="L54" s="25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37">
        <v>0</v>
      </c>
      <c r="L56" s="238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39" t="s">
        <v>16</v>
      </c>
      <c r="E58" s="240"/>
      <c r="F58" s="121">
        <v>136234.76999999999</v>
      </c>
      <c r="I58" s="241" t="s">
        <v>17</v>
      </c>
      <c r="J58" s="242"/>
      <c r="K58" s="243">
        <f>K54+K56</f>
        <v>9305.2099999999336</v>
      </c>
      <c r="L58" s="24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54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55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55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55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55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55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55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56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24"/>
      <c r="C1" s="233" t="s">
        <v>112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8" ht="16.5" thickBot="1" x14ac:dyDescent="0.3">
      <c r="B2" s="22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6" t="s">
        <v>0</v>
      </c>
      <c r="C3" s="227"/>
      <c r="D3" s="10"/>
      <c r="E3" s="11"/>
      <c r="F3" s="11"/>
      <c r="H3" s="228" t="s">
        <v>18</v>
      </c>
      <c r="I3" s="22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29" t="s">
        <v>2</v>
      </c>
      <c r="F4" s="230"/>
      <c r="H4" s="231" t="s">
        <v>3</v>
      </c>
      <c r="I4" s="232"/>
      <c r="J4" s="17"/>
      <c r="K4" s="18"/>
      <c r="L4" s="19"/>
      <c r="M4" s="159" t="s">
        <v>20</v>
      </c>
      <c r="N4" s="160" t="s">
        <v>29</v>
      </c>
      <c r="P4" s="218" t="s">
        <v>28</v>
      </c>
      <c r="Q4" s="219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20">
        <f>SUM(M5:M38)</f>
        <v>1464441</v>
      </c>
      <c r="N39" s="222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21"/>
      <c r="N40" s="223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44" t="s">
        <v>8</v>
      </c>
      <c r="I52" s="245"/>
      <c r="J52" s="106"/>
      <c r="K52" s="246">
        <f>I50+L50</f>
        <v>69642.26999999999</v>
      </c>
      <c r="L52" s="247"/>
      <c r="M52" s="235">
        <f>N39+M39</f>
        <v>1517935</v>
      </c>
      <c r="N52" s="236"/>
      <c r="P52" s="83"/>
      <c r="Q52" s="9"/>
    </row>
    <row r="53" spans="1:17" ht="15.75" x14ac:dyDescent="0.25">
      <c r="D53" s="248" t="s">
        <v>9</v>
      </c>
      <c r="E53" s="248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49" t="s">
        <v>10</v>
      </c>
      <c r="E54" s="249"/>
      <c r="F54" s="102">
        <v>-1424333.95</v>
      </c>
      <c r="I54" s="250" t="s">
        <v>11</v>
      </c>
      <c r="J54" s="251"/>
      <c r="K54" s="252">
        <f>F56+F57+F58</f>
        <v>222140.17000000004</v>
      </c>
      <c r="L54" s="25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37">
        <f>-C4</f>
        <v>-136234.76999999999</v>
      </c>
      <c r="L56" s="238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39" t="s">
        <v>16</v>
      </c>
      <c r="E58" s="240"/>
      <c r="F58" s="121">
        <v>134848.89000000001</v>
      </c>
      <c r="I58" s="241" t="s">
        <v>17</v>
      </c>
      <c r="J58" s="242"/>
      <c r="K58" s="243">
        <f>K54+K56</f>
        <v>85905.400000000052</v>
      </c>
      <c r="L58" s="24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43" workbookViewId="0">
      <selection activeCell="A43" sqref="A1:XFD1048576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/>
      <c r="E44" s="79"/>
      <c r="F44" s="145">
        <f t="shared" si="0"/>
        <v>337455.15000000008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337455.15000000008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337455.15000000008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337455.15000000008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337455.15000000008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337455.15000000008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337455.15000000008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337455.15000000008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337455.15000000008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337455.15000000008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337455.15000000008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337455.15000000008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337455.15000000008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337455.15000000008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337455.15000000008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337455.15000000008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337455.15000000008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337455.15000000008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337455.15000000008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337455.15000000008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337455.15000000008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337455.15000000008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337455.15000000008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337455.15000000008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337455.15000000008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337455.15000000008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337455.15000000008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337455.15000000008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337455.15000000008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337455.15000000008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337455.15000000008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337455.15000000008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337455.15000000008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337455.15000000008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337455.15000000008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337455.15000000008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337455.15000000008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337455.15000000008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337455.15000000008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337455.15000000008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337455.15000000008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337455.15000000008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337455.15000000008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337455.15000000008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337455.15000000008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337455.15000000008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337455.15000000008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337455.15000000008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337455.15000000008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337455.15000000008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337455.15000000008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337455.15000000008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337455.15000000008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337455.15000000008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1086878.8</v>
      </c>
      <c r="F98" s="153">
        <f>F97</f>
        <v>337455.15000000008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0"/>
  <sheetViews>
    <sheetView tabSelected="1" topLeftCell="E16" workbookViewId="0">
      <selection activeCell="Q30" sqref="Q30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24"/>
      <c r="C1" s="233" t="s">
        <v>185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8" ht="16.5" thickBot="1" x14ac:dyDescent="0.3">
      <c r="B2" s="22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6" t="s">
        <v>0</v>
      </c>
      <c r="C3" s="227"/>
      <c r="D3" s="10"/>
      <c r="E3" s="11"/>
      <c r="F3" s="11"/>
      <c r="H3" s="228" t="s">
        <v>18</v>
      </c>
      <c r="I3" s="22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29" t="s">
        <v>2</v>
      </c>
      <c r="F4" s="230"/>
      <c r="H4" s="231" t="s">
        <v>3</v>
      </c>
      <c r="I4" s="232"/>
      <c r="J4" s="17"/>
      <c r="K4" s="18"/>
      <c r="L4" s="19"/>
      <c r="M4" s="159" t="s">
        <v>20</v>
      </c>
      <c r="N4" s="160" t="s">
        <v>29</v>
      </c>
      <c r="P4" s="218" t="s">
        <v>28</v>
      </c>
      <c r="Q4" s="219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2" si="0">N6+M6+L6+I6+C6</f>
        <v>42961</v>
      </c>
      <c r="Q6" s="216">
        <f t="shared" ref="Q6:Q38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6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6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</f>
        <v>20000</v>
      </c>
      <c r="N29" s="30">
        <v>640</v>
      </c>
      <c r="P29" s="83">
        <f t="shared" si="0"/>
        <v>20681</v>
      </c>
      <c r="Q29" s="161">
        <f t="shared" si="1"/>
        <v>-36825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v>0</v>
      </c>
      <c r="N30" s="30">
        <v>1713</v>
      </c>
      <c r="P30" s="83">
        <f t="shared" si="0"/>
        <v>1728</v>
      </c>
      <c r="Q30" s="161">
        <f t="shared" si="1"/>
        <v>-72238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/>
      <c r="G31" s="26"/>
      <c r="H31" s="32">
        <v>44499</v>
      </c>
      <c r="I31" s="28">
        <v>0</v>
      </c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211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/>
      <c r="G32" s="26"/>
      <c r="H32" s="32">
        <v>44500</v>
      </c>
      <c r="I32" s="28">
        <v>0</v>
      </c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/>
      <c r="K34" s="215"/>
      <c r="L34" s="76"/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/>
      <c r="K35" s="71"/>
      <c r="L35" s="75"/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/>
      <c r="N36" s="30"/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184"/>
      <c r="L37" s="76"/>
      <c r="M37" s="138"/>
      <c r="N37" s="30"/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/>
      <c r="N38" s="30"/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20">
        <f>SUM(M5:M38)</f>
        <v>1326018.5</v>
      </c>
      <c r="N39" s="222">
        <f>SUM(N5:N38)</f>
        <v>44052</v>
      </c>
      <c r="P39" s="83">
        <f>SUM(P5:P38)</f>
        <v>1440068.5</v>
      </c>
      <c r="Q39" s="9">
        <f>SUM(Q5:Q38)</f>
        <v>-103342.5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21"/>
      <c r="N40" s="223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27300.5</v>
      </c>
      <c r="D50" s="94"/>
      <c r="E50" s="95" t="s">
        <v>5</v>
      </c>
      <c r="F50" s="96">
        <f>SUM(F5:F49)</f>
        <v>1543411</v>
      </c>
      <c r="G50" s="94"/>
      <c r="H50" s="97" t="s">
        <v>6</v>
      </c>
      <c r="I50" s="98">
        <f>SUM(I5:I49)</f>
        <v>1457.5</v>
      </c>
      <c r="J50" s="99"/>
      <c r="K50" s="100" t="s">
        <v>7</v>
      </c>
      <c r="L50" s="101">
        <f>SUM(L5:L49)</f>
        <v>41240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44" t="s">
        <v>8</v>
      </c>
      <c r="I52" s="245"/>
      <c r="J52" s="106"/>
      <c r="K52" s="246">
        <f>I50+L50</f>
        <v>42697.5</v>
      </c>
      <c r="L52" s="247"/>
      <c r="M52" s="235">
        <f>N39+M39</f>
        <v>1370070.5</v>
      </c>
      <c r="N52" s="236"/>
      <c r="P52" s="83"/>
      <c r="Q52" s="9"/>
    </row>
    <row r="53" spans="1:17" ht="15.75" x14ac:dyDescent="0.25">
      <c r="D53" s="248" t="s">
        <v>9</v>
      </c>
      <c r="E53" s="248"/>
      <c r="F53" s="107">
        <f>F50-K52-C50</f>
        <v>1473413</v>
      </c>
      <c r="I53" s="108"/>
      <c r="J53" s="109"/>
      <c r="P53" s="83"/>
      <c r="Q53" s="9"/>
    </row>
    <row r="54" spans="1:17" ht="18.75" x14ac:dyDescent="0.3">
      <c r="D54" s="249" t="s">
        <v>10</v>
      </c>
      <c r="E54" s="249"/>
      <c r="F54" s="102">
        <v>0</v>
      </c>
      <c r="I54" s="250" t="s">
        <v>11</v>
      </c>
      <c r="J54" s="251"/>
      <c r="K54" s="252">
        <f>F56+F57+F58</f>
        <v>1473413</v>
      </c>
      <c r="L54" s="25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1473413</v>
      </c>
      <c r="H56" s="20"/>
      <c r="I56" s="116" t="s">
        <v>13</v>
      </c>
      <c r="J56" s="117"/>
      <c r="K56" s="237">
        <f>-C4</f>
        <v>-134848.89000000001</v>
      </c>
      <c r="L56" s="238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44472</v>
      </c>
      <c r="D58" s="239" t="s">
        <v>16</v>
      </c>
      <c r="E58" s="240"/>
      <c r="F58" s="121">
        <v>0</v>
      </c>
      <c r="I58" s="241" t="s">
        <v>17</v>
      </c>
      <c r="J58" s="242"/>
      <c r="K58" s="243">
        <f>K54+K56</f>
        <v>1338564.1099999999</v>
      </c>
      <c r="L58" s="24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17" right="0.16" top="0.3" bottom="0.25" header="0.3" footer="0.3"/>
  <pageSetup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workbookViewId="0">
      <selection activeCell="H20" sqref="H2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/>
      <c r="B3" s="179"/>
      <c r="C3" s="79"/>
      <c r="D3" s="203"/>
      <c r="E3" s="79"/>
      <c r="F3" s="143">
        <f>C3-E3</f>
        <v>0</v>
      </c>
    </row>
    <row r="4" spans="1:7" ht="18.75" x14ac:dyDescent="0.3">
      <c r="A4" s="141"/>
      <c r="B4" s="179"/>
      <c r="C4" s="79"/>
      <c r="D4" s="203"/>
      <c r="E4" s="79"/>
      <c r="F4" s="145">
        <f>F3+C4-E4</f>
        <v>0</v>
      </c>
      <c r="G4" s="146"/>
    </row>
    <row r="5" spans="1:7" ht="15.75" x14ac:dyDescent="0.25">
      <c r="A5" s="141"/>
      <c r="B5" s="179"/>
      <c r="C5" s="79"/>
      <c r="D5" s="203"/>
      <c r="E5" s="79"/>
      <c r="F5" s="145">
        <f t="shared" ref="F5:F68" si="0">F4+C5-E5</f>
        <v>0</v>
      </c>
    </row>
    <row r="6" spans="1:7" ht="15.75" x14ac:dyDescent="0.25">
      <c r="A6" s="141"/>
      <c r="B6" s="179"/>
      <c r="C6" s="79"/>
      <c r="D6" s="203"/>
      <c r="E6" s="79"/>
      <c r="F6" s="145">
        <f t="shared" si="0"/>
        <v>0</v>
      </c>
    </row>
    <row r="7" spans="1:7" ht="15.75" x14ac:dyDescent="0.25">
      <c r="A7" s="141"/>
      <c r="B7" s="179"/>
      <c r="C7" s="79"/>
      <c r="D7" s="203"/>
      <c r="E7" s="79"/>
      <c r="F7" s="145">
        <f t="shared" si="0"/>
        <v>0</v>
      </c>
    </row>
    <row r="8" spans="1:7" ht="15.75" x14ac:dyDescent="0.25">
      <c r="A8" s="141"/>
      <c r="B8" s="179"/>
      <c r="C8" s="79"/>
      <c r="D8" s="203"/>
      <c r="E8" s="79"/>
      <c r="F8" s="145">
        <f t="shared" si="0"/>
        <v>0</v>
      </c>
    </row>
    <row r="9" spans="1:7" ht="15.75" x14ac:dyDescent="0.25">
      <c r="A9" s="141"/>
      <c r="B9" s="179"/>
      <c r="C9" s="79"/>
      <c r="D9" s="203"/>
      <c r="E9" s="79"/>
      <c r="F9" s="145">
        <f t="shared" si="0"/>
        <v>0</v>
      </c>
    </row>
    <row r="10" spans="1:7" ht="18.75" x14ac:dyDescent="0.3">
      <c r="A10" s="141"/>
      <c r="B10" s="179"/>
      <c r="C10" s="79"/>
      <c r="D10" s="203"/>
      <c r="E10" s="79"/>
      <c r="F10" s="145">
        <f t="shared" si="0"/>
        <v>0</v>
      </c>
      <c r="G10" s="146"/>
    </row>
    <row r="11" spans="1:7" ht="15.75" x14ac:dyDescent="0.25">
      <c r="A11" s="141"/>
      <c r="B11" s="142"/>
      <c r="C11" s="79"/>
      <c r="D11" s="144"/>
      <c r="E11" s="79"/>
      <c r="F11" s="145">
        <f t="shared" si="0"/>
        <v>0</v>
      </c>
    </row>
    <row r="12" spans="1:7" ht="15.75" x14ac:dyDescent="0.25">
      <c r="A12" s="144"/>
      <c r="B12" s="142"/>
      <c r="C12" s="79"/>
      <c r="D12" s="144"/>
      <c r="E12" s="79"/>
      <c r="F12" s="145">
        <f t="shared" si="0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0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0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0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0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0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0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0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0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0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0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0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0</v>
      </c>
      <c r="D98" s="103"/>
      <c r="E98" s="3">
        <f>SUM(E3:E97)</f>
        <v>0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K53"/>
  <sheetViews>
    <sheetView topLeftCell="A28" workbookViewId="0">
      <selection activeCell="D32" sqref="D31:D32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2" spans="1:7" ht="15.75" thickBot="1" x14ac:dyDescent="0.3"/>
    <row r="43" spans="1:7" ht="16.5" thickBot="1" x14ac:dyDescent="0.3">
      <c r="A43" s="163"/>
      <c r="B43" s="257" t="s">
        <v>31</v>
      </c>
      <c r="C43" s="258"/>
      <c r="D43" s="258"/>
      <c r="E43" s="259"/>
      <c r="F43" s="3"/>
    </row>
    <row r="44" spans="1:7" ht="19.5" customHeight="1" x14ac:dyDescent="0.25">
      <c r="A44" s="168">
        <v>44498</v>
      </c>
      <c r="B44" s="169" t="s">
        <v>202</v>
      </c>
      <c r="C44" s="170">
        <v>1276.8</v>
      </c>
      <c r="D44" s="171" t="s">
        <v>32</v>
      </c>
      <c r="E44" s="172" t="s">
        <v>203</v>
      </c>
      <c r="F44" s="107">
        <v>790</v>
      </c>
      <c r="G44" s="209"/>
    </row>
    <row r="45" spans="1:7" ht="19.5" customHeight="1" x14ac:dyDescent="0.25">
      <c r="A45" s="168">
        <v>44498</v>
      </c>
      <c r="B45" s="169" t="s">
        <v>204</v>
      </c>
      <c r="C45" s="170">
        <v>233.76</v>
      </c>
      <c r="D45" s="173" t="s">
        <v>32</v>
      </c>
      <c r="E45" s="172" t="s">
        <v>205</v>
      </c>
      <c r="F45" s="107">
        <v>198</v>
      </c>
      <c r="G45" s="208"/>
    </row>
    <row r="46" spans="1:7" ht="19.5" customHeight="1" x14ac:dyDescent="0.25">
      <c r="A46" s="168"/>
      <c r="B46" s="169" t="s">
        <v>201</v>
      </c>
      <c r="C46" s="170">
        <v>0</v>
      </c>
      <c r="D46" s="173" t="s">
        <v>32</v>
      </c>
      <c r="E46" s="172" t="s">
        <v>33</v>
      </c>
      <c r="F46" s="107">
        <v>0</v>
      </c>
    </row>
    <row r="47" spans="1:7" ht="18.75" hidden="1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</row>
    <row r="48" spans="1:7" ht="15.75" hidden="1" x14ac:dyDescent="0.25">
      <c r="A48" s="164"/>
      <c r="B48" s="169" t="s">
        <v>201</v>
      </c>
      <c r="C48" s="170">
        <v>0</v>
      </c>
      <c r="D48" s="165" t="s">
        <v>32</v>
      </c>
      <c r="E48" s="172" t="s">
        <v>33</v>
      </c>
      <c r="F48" s="107">
        <v>0</v>
      </c>
    </row>
    <row r="49" spans="1:11" ht="15.75" hidden="1" x14ac:dyDescent="0.25">
      <c r="A49" s="164"/>
      <c r="B49" s="169" t="s">
        <v>201</v>
      </c>
      <c r="C49" s="170">
        <v>0</v>
      </c>
      <c r="D49" s="165" t="s">
        <v>32</v>
      </c>
      <c r="E49" s="172" t="s">
        <v>33</v>
      </c>
      <c r="F49" s="107">
        <v>0</v>
      </c>
    </row>
    <row r="50" spans="1:11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11" ht="16.5" hidden="1" thickBot="1" x14ac:dyDescent="0.3">
      <c r="A51" s="166"/>
      <c r="B51" s="169" t="s">
        <v>201</v>
      </c>
      <c r="C51" s="170">
        <v>0</v>
      </c>
      <c r="D51" s="167" t="s">
        <v>32</v>
      </c>
      <c r="E51" s="172" t="s">
        <v>33</v>
      </c>
      <c r="F51" s="107">
        <v>0</v>
      </c>
    </row>
    <row r="52" spans="1:11" x14ac:dyDescent="0.25">
      <c r="F52" t="s">
        <v>115</v>
      </c>
    </row>
    <row r="53" spans="1:11" x14ac:dyDescent="0.25">
      <c r="K53" t="s">
        <v>4</v>
      </c>
    </row>
  </sheetData>
  <sortState ref="A46:F47">
    <sortCondition ref="B46:B47"/>
  </sortState>
  <mergeCells count="1">
    <mergeCell ref="B43:E43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2021-10-30T20:03:34Z</cp:lastPrinted>
  <dcterms:created xsi:type="dcterms:W3CDTF">2021-08-25T18:04:32Z</dcterms:created>
  <dcterms:modified xsi:type="dcterms:W3CDTF">2021-10-30T20:15:28Z</dcterms:modified>
</cp:coreProperties>
</file>