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<sst xmlns="http://schemas.openxmlformats.org/spreadsheetml/2006/main" count="2043" uniqueCount="1129">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</sst>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FFCCCC"/>
      <color rgb="FFCC9900"/>
      <color rgb="FFFFCC99"/>
      <color rgb="FF00FFFF"/>
      <color rgb="FF0000FF"/>
      <color rgb="FFCC99FF"/>
      <color rgb="FF00FF00"/>
      <color rgb="FFFF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26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1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1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29">
        <f>SUM(M5:M40)</f>
        <v>1399609.5</v>
      </c>
      <c r="N49" s="629">
        <f>SUM(N5:N40)</f>
        <v>910600</v>
      </c>
      <c r="P49" s="111">
        <f>SUM(P5:P40)</f>
        <v>3236981.46</v>
      </c>
      <c r="Q49" s="64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30"/>
      <c r="N50" s="630"/>
      <c r="P50" s="44"/>
      <c r="Q50" s="64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43">
        <f>M49+N49</f>
        <v>2310209.5</v>
      </c>
      <c r="N53" s="64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1552957.04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-123007.98000000021</v>
      </c>
      <c r="I78" s="157"/>
      <c r="J78" s="158"/>
    </row>
    <row r="79" spans="1:17" ht="18.75" x14ac:dyDescent="0.3">
      <c r="D79" s="632" t="s">
        <v>17</v>
      </c>
      <c r="E79" s="632"/>
      <c r="F79" s="101">
        <v>-1513561.68</v>
      </c>
      <c r="I79" s="633" t="s">
        <v>18</v>
      </c>
      <c r="J79" s="634"/>
      <c r="K79" s="635">
        <f>F81+F82+F83</f>
        <v>1950142.8099999996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36">
        <f>-C4</f>
        <v>-3445405.07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24" t="s">
        <v>24</v>
      </c>
      <c r="E83" s="625"/>
      <c r="F83" s="173">
        <v>3504178.07</v>
      </c>
      <c r="I83" s="626" t="s">
        <v>220</v>
      </c>
      <c r="J83" s="627"/>
      <c r="K83" s="628">
        <f>K79+K81</f>
        <v>-1495262.2600000002</v>
      </c>
      <c r="L83" s="6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63" t="s">
        <v>35</v>
      </c>
      <c r="J67" s="66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47"/>
      <c r="C1" s="649" t="s">
        <v>642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1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467" t="s">
        <v>509</v>
      </c>
      <c r="R3" s="67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29">
        <f>SUM(M5:M40)</f>
        <v>1601794.8800000001</v>
      </c>
      <c r="N49" s="629">
        <f>SUM(N5:N40)</f>
        <v>1523056</v>
      </c>
      <c r="P49" s="111">
        <f>SUM(P5:P40)</f>
        <v>3794729.3800000004</v>
      </c>
      <c r="Q49" s="64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30"/>
      <c r="N50" s="630"/>
      <c r="P50" s="44"/>
      <c r="Q50" s="64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43">
        <f>M49+N49</f>
        <v>3124850.88</v>
      </c>
      <c r="N53" s="6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7" t="s">
        <v>15</v>
      </c>
      <c r="I69" s="638"/>
      <c r="J69" s="154"/>
      <c r="K69" s="639">
        <f>I67+L67</f>
        <v>513056.63999999996</v>
      </c>
      <c r="L69" s="640"/>
      <c r="M69" s="155"/>
      <c r="N69" s="155"/>
      <c r="P69" s="44"/>
      <c r="Q69" s="19"/>
    </row>
    <row r="70" spans="1:17" x14ac:dyDescent="0.25">
      <c r="D70" s="631" t="s">
        <v>16</v>
      </c>
      <c r="E70" s="631"/>
      <c r="F70" s="156">
        <f>F67-K69-C67</f>
        <v>1446986.8899999997</v>
      </c>
      <c r="I70" s="157"/>
      <c r="J70" s="158"/>
    </row>
    <row r="71" spans="1:17" ht="18.75" x14ac:dyDescent="0.3">
      <c r="D71" s="632" t="s">
        <v>17</v>
      </c>
      <c r="E71" s="632"/>
      <c r="F71" s="101">
        <f>-'   COMPRAS     JUNIO     2023  '!G67</f>
        <v>-1585182.9300000004</v>
      </c>
      <c r="I71" s="633" t="s">
        <v>18</v>
      </c>
      <c r="J71" s="634"/>
      <c r="K71" s="635">
        <f>F73+F74+F75</f>
        <v>3054589.7999999993</v>
      </c>
      <c r="L71" s="63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36">
        <f>-C4</f>
        <v>-3897967.53</v>
      </c>
      <c r="L73" s="63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24" t="s">
        <v>24</v>
      </c>
      <c r="E75" s="625"/>
      <c r="F75" s="173">
        <v>3131387.04</v>
      </c>
      <c r="I75" s="626" t="s">
        <v>764</v>
      </c>
      <c r="J75" s="627"/>
      <c r="K75" s="628">
        <f>K71+K73</f>
        <v>-843377.73000000045</v>
      </c>
      <c r="L75" s="62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63" t="s">
        <v>35</v>
      </c>
      <c r="J67" s="66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7"/>
      <c r="C1" s="649" t="s">
        <v>765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29">
        <f>SUM(M5:M40)</f>
        <v>2422108.7600000002</v>
      </c>
      <c r="N49" s="629">
        <f>SUM(N5:N40)</f>
        <v>1603736</v>
      </c>
      <c r="P49" s="111">
        <f>SUM(P5:P40)</f>
        <v>4927758.76</v>
      </c>
      <c r="Q49" s="641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30"/>
      <c r="N50" s="630"/>
      <c r="P50" s="44"/>
      <c r="Q50" s="642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43">
        <f>M49+N49</f>
        <v>4025844.7600000002</v>
      </c>
      <c r="N53" s="644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37" t="s">
        <v>15</v>
      </c>
      <c r="I69" s="638"/>
      <c r="J69" s="154"/>
      <c r="K69" s="639">
        <f>I67+L67</f>
        <v>792651.90999999992</v>
      </c>
      <c r="L69" s="640"/>
      <c r="M69" s="155"/>
      <c r="N69" s="155"/>
      <c r="P69" s="44"/>
      <c r="Q69" s="19"/>
    </row>
    <row r="70" spans="1:17" x14ac:dyDescent="0.25">
      <c r="D70" s="631" t="s">
        <v>16</v>
      </c>
      <c r="E70" s="631"/>
      <c r="F70" s="156">
        <f>F67-K69-C67</f>
        <v>896993.63999999966</v>
      </c>
      <c r="I70" s="157"/>
      <c r="J70" s="158"/>
    </row>
    <row r="71" spans="1:17" ht="18.75" x14ac:dyDescent="0.3">
      <c r="D71" s="632" t="s">
        <v>17</v>
      </c>
      <c r="E71" s="632"/>
      <c r="F71" s="101">
        <v>-931631.77</v>
      </c>
      <c r="I71" s="633" t="s">
        <v>18</v>
      </c>
      <c r="J71" s="634"/>
      <c r="K71" s="635">
        <f>F73+F74+F75</f>
        <v>2818686.5799999996</v>
      </c>
      <c r="L71" s="63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36">
        <f>-C4</f>
        <v>-3131387.04</v>
      </c>
      <c r="L73" s="63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24" t="s">
        <v>24</v>
      </c>
      <c r="E75" s="625"/>
      <c r="F75" s="173">
        <v>2820551.31</v>
      </c>
      <c r="I75" s="626" t="s">
        <v>220</v>
      </c>
      <c r="J75" s="627"/>
      <c r="K75" s="628">
        <f>K71+K73</f>
        <v>-312700.46000000043</v>
      </c>
      <c r="L75" s="62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57" t="s">
        <v>35</v>
      </c>
      <c r="J37" s="65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59"/>
      <c r="J38" s="66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61"/>
      <c r="J39" s="66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63" t="s">
        <v>35</v>
      </c>
      <c r="J67" s="66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22" workbookViewId="0">
      <selection activeCell="K40" sqref="K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7"/>
      <c r="C1" s="649" t="s">
        <v>765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29">
        <f>SUM(M5:M40)</f>
        <v>2901103.23</v>
      </c>
      <c r="N49" s="629">
        <f>SUM(N5:N40)</f>
        <v>2054394</v>
      </c>
      <c r="P49" s="111">
        <f>SUM(P5:P40)</f>
        <v>6121324.54</v>
      </c>
      <c r="Q49" s="641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30"/>
      <c r="N50" s="630"/>
      <c r="P50" s="44"/>
      <c r="Q50" s="642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43">
        <f>M49+N49</f>
        <v>4955497.2300000004</v>
      </c>
      <c r="N53" s="644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7" t="s">
        <v>15</v>
      </c>
      <c r="I81" s="638"/>
      <c r="J81" s="154"/>
      <c r="K81" s="639">
        <f>I79+L79</f>
        <v>778945.87000000011</v>
      </c>
      <c r="L81" s="640"/>
      <c r="M81" s="155"/>
      <c r="N81" s="155"/>
      <c r="P81" s="44"/>
      <c r="Q81" s="19"/>
    </row>
    <row r="82" spans="1:17" x14ac:dyDescent="0.25">
      <c r="D82" s="631" t="s">
        <v>16</v>
      </c>
      <c r="E82" s="631"/>
      <c r="F82" s="156">
        <f>F79-K81-C79</f>
        <v>-1236634.8499999987</v>
      </c>
      <c r="I82" s="157"/>
      <c r="J82" s="158"/>
    </row>
    <row r="83" spans="1:17" ht="18.75" x14ac:dyDescent="0.3">
      <c r="D83" s="632" t="s">
        <v>17</v>
      </c>
      <c r="E83" s="632"/>
      <c r="F83" s="101">
        <v>-1249902.31</v>
      </c>
      <c r="I83" s="633" t="s">
        <v>18</v>
      </c>
      <c r="J83" s="634"/>
      <c r="K83" s="635">
        <f>F85+F86+F87</f>
        <v>552770.9000000013</v>
      </c>
      <c r="L83" s="63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36">
        <f>-C4</f>
        <v>-2820551.31</v>
      </c>
      <c r="L85" s="635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24" t="s">
        <v>24</v>
      </c>
      <c r="E87" s="625"/>
      <c r="F87" s="173">
        <v>3146460.66</v>
      </c>
      <c r="I87" s="626" t="s">
        <v>764</v>
      </c>
      <c r="J87" s="627"/>
      <c r="K87" s="628">
        <f>K83+K85</f>
        <v>-2267780.4099999988</v>
      </c>
      <c r="L87" s="62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57" t="s">
        <v>35</v>
      </c>
      <c r="J49" s="65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63" t="s">
        <v>35</v>
      </c>
      <c r="J65" s="66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72"/>
      <c r="J66" s="67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21" sqref="N2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47"/>
      <c r="C1" s="649" t="s">
        <v>1082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22" ht="18" thickBot="1" x14ac:dyDescent="0.35">
      <c r="B2" s="648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/>
      <c r="D21" s="47"/>
      <c r="E21" s="35">
        <v>45188</v>
      </c>
      <c r="F21" s="36"/>
      <c r="G21" s="37"/>
      <c r="H21" s="38">
        <v>45188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/>
      <c r="D22" s="47"/>
      <c r="E22" s="35">
        <v>45189</v>
      </c>
      <c r="F22" s="36"/>
      <c r="G22" s="37"/>
      <c r="H22" s="38">
        <v>45189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>
        <v>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/>
      <c r="D23" s="47"/>
      <c r="E23" s="35">
        <v>45190</v>
      </c>
      <c r="F23" s="36"/>
      <c r="G23" s="37"/>
      <c r="H23" s="38">
        <v>45190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/>
      <c r="D24" s="51"/>
      <c r="E24" s="35">
        <v>45191</v>
      </c>
      <c r="F24" s="36"/>
      <c r="G24" s="37"/>
      <c r="H24" s="38">
        <v>45191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/>
      <c r="D25" s="47"/>
      <c r="E25" s="35">
        <v>45192</v>
      </c>
      <c r="F25" s="36"/>
      <c r="G25" s="37"/>
      <c r="H25" s="38">
        <v>45192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/>
      <c r="D26" s="47"/>
      <c r="E26" s="35">
        <v>45193</v>
      </c>
      <c r="F26" s="36"/>
      <c r="G26" s="37"/>
      <c r="H26" s="38">
        <v>45193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/>
      <c r="K36" s="610"/>
      <c r="L36" s="611"/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29">
        <f>SUM(M5:M40)</f>
        <v>1599939</v>
      </c>
      <c r="N49" s="629">
        <f>SUM(N5:N40)</f>
        <v>998436</v>
      </c>
      <c r="P49" s="111">
        <f>SUM(P5:P40)</f>
        <v>3026769.5</v>
      </c>
      <c r="Q49" s="641">
        <f>SUM(Q5:Q40)</f>
        <v>5.5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30"/>
      <c r="N50" s="630"/>
      <c r="P50" s="44"/>
      <c r="Q50" s="642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43">
        <f>M49+N49</f>
        <v>2598375</v>
      </c>
      <c r="N53" s="644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5366793.3500000006</v>
      </c>
      <c r="D79" s="520"/>
      <c r="E79" s="521" t="s">
        <v>12</v>
      </c>
      <c r="F79" s="522">
        <f>SUM(F5:F61)</f>
        <v>2990200</v>
      </c>
      <c r="G79" s="523"/>
      <c r="H79" s="521" t="s">
        <v>13</v>
      </c>
      <c r="I79" s="524">
        <f>SUM(I5:I61)</f>
        <v>54574</v>
      </c>
      <c r="J79" s="525"/>
      <c r="K79" s="526" t="s">
        <v>14</v>
      </c>
      <c r="L79" s="527">
        <f>SUM(L5:L77)-L26</f>
        <v>227676.13999999996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37" t="s">
        <v>15</v>
      </c>
      <c r="I81" s="638"/>
      <c r="J81" s="154"/>
      <c r="K81" s="639">
        <f>I79+L79</f>
        <v>282250.13999999996</v>
      </c>
      <c r="L81" s="640"/>
      <c r="M81" s="155"/>
      <c r="N81" s="155"/>
      <c r="P81" s="44"/>
      <c r="Q81" s="19"/>
    </row>
    <row r="82" spans="1:17" x14ac:dyDescent="0.25">
      <c r="D82" s="631" t="s">
        <v>16</v>
      </c>
      <c r="E82" s="631"/>
      <c r="F82" s="156">
        <f>F79-K81-C79</f>
        <v>-2658843.4900000007</v>
      </c>
      <c r="I82" s="157"/>
      <c r="J82" s="158"/>
    </row>
    <row r="83" spans="1:17" ht="18.75" x14ac:dyDescent="0.3">
      <c r="D83" s="632" t="s">
        <v>17</v>
      </c>
      <c r="E83" s="632"/>
      <c r="F83" s="101">
        <v>0</v>
      </c>
      <c r="I83" s="633" t="s">
        <v>18</v>
      </c>
      <c r="J83" s="634"/>
      <c r="K83" s="635">
        <f>F85+F86+F87</f>
        <v>-2658843.4900000007</v>
      </c>
      <c r="L83" s="63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-2658843.4900000007</v>
      </c>
      <c r="H85" s="168"/>
      <c r="I85" s="169" t="s">
        <v>21</v>
      </c>
      <c r="J85" s="170"/>
      <c r="K85" s="636">
        <f>-C4</f>
        <v>-3146460.66</v>
      </c>
      <c r="L85" s="635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24" t="s">
        <v>24</v>
      </c>
      <c r="E87" s="625"/>
      <c r="F87" s="173">
        <v>0</v>
      </c>
      <c r="I87" s="626" t="s">
        <v>764</v>
      </c>
      <c r="J87" s="627"/>
      <c r="K87" s="628">
        <f>K83+K85</f>
        <v>-5805304.1500000004</v>
      </c>
      <c r="L87" s="62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M53:N53"/>
    <mergeCell ref="P3:P4"/>
    <mergeCell ref="B1:B2"/>
    <mergeCell ref="C1:M1"/>
    <mergeCell ref="B3:C3"/>
    <mergeCell ref="H3:I3"/>
    <mergeCell ref="J2:M2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63" t="s">
        <v>35</v>
      </c>
      <c r="J67" s="66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65"/>
      <c r="J68" s="66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120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1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1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29">
        <f>SUM(M5:M40)</f>
        <v>1964337.8699999999</v>
      </c>
      <c r="N49" s="629">
        <f>SUM(N5:N40)</f>
        <v>1314937</v>
      </c>
      <c r="P49" s="111">
        <f>SUM(P5:P40)</f>
        <v>3956557.8699999996</v>
      </c>
      <c r="Q49" s="64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30"/>
      <c r="N50" s="630"/>
      <c r="P50" s="44"/>
      <c r="Q50" s="64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43">
        <f>M49+N49</f>
        <v>3279274.87</v>
      </c>
      <c r="N53" s="64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526980.64000000013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1939381.5999999999</v>
      </c>
      <c r="I78" s="157"/>
      <c r="J78" s="158"/>
    </row>
    <row r="79" spans="1:17" ht="18.75" x14ac:dyDescent="0.3">
      <c r="D79" s="632" t="s">
        <v>17</v>
      </c>
      <c r="E79" s="632"/>
      <c r="F79" s="101">
        <v>-1830849.67</v>
      </c>
      <c r="I79" s="633" t="s">
        <v>18</v>
      </c>
      <c r="J79" s="634"/>
      <c r="K79" s="635">
        <f>F81+F82+F83</f>
        <v>3946521.55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36">
        <f>-C4</f>
        <v>-3504178.07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24" t="s">
        <v>24</v>
      </c>
      <c r="E83" s="625"/>
      <c r="F83" s="173">
        <v>3720574.62</v>
      </c>
      <c r="I83" s="669" t="s">
        <v>25</v>
      </c>
      <c r="J83" s="670"/>
      <c r="K83" s="671">
        <f>K79+K81</f>
        <v>442343.48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63" t="s">
        <v>35</v>
      </c>
      <c r="J67" s="66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238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29">
        <f>SUM(M5:M40)</f>
        <v>1803019.98</v>
      </c>
      <c r="N49" s="629">
        <f>SUM(N5:N40)</f>
        <v>1138524</v>
      </c>
      <c r="P49" s="111">
        <f>SUM(P5:P40)</f>
        <v>3684795.48</v>
      </c>
      <c r="Q49" s="64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30"/>
      <c r="N50" s="630"/>
      <c r="P50" s="44"/>
      <c r="Q50" s="64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43">
        <f>M49+N49</f>
        <v>2941543.98</v>
      </c>
      <c r="N53" s="64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646140.08000000031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1113109.92</v>
      </c>
      <c r="I78" s="157"/>
      <c r="J78" s="158"/>
    </row>
    <row r="79" spans="1:17" ht="18.75" x14ac:dyDescent="0.3">
      <c r="D79" s="632" t="s">
        <v>17</v>
      </c>
      <c r="E79" s="632"/>
      <c r="F79" s="101">
        <v>-1405309.97</v>
      </c>
      <c r="I79" s="633" t="s">
        <v>18</v>
      </c>
      <c r="J79" s="634"/>
      <c r="K79" s="635">
        <f>F81+F82+F83</f>
        <v>3400888.74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36">
        <f>-C4</f>
        <v>-3504178.07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24" t="s">
        <v>24</v>
      </c>
      <c r="E83" s="625"/>
      <c r="F83" s="173">
        <v>3567993.62</v>
      </c>
      <c r="I83" s="626" t="s">
        <v>220</v>
      </c>
      <c r="J83" s="627"/>
      <c r="K83" s="628">
        <f>K79+K81</f>
        <v>-103289.32999999961</v>
      </c>
      <c r="L83" s="6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63" t="s">
        <v>35</v>
      </c>
      <c r="J67" s="66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368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29">
        <f>SUM(M5:M40)</f>
        <v>2051765.3</v>
      </c>
      <c r="N49" s="629">
        <f>SUM(N5:N40)</f>
        <v>1741324</v>
      </c>
      <c r="P49" s="111">
        <f>SUM(P5:P40)</f>
        <v>4831473.13</v>
      </c>
      <c r="Q49" s="64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30"/>
      <c r="N50" s="630"/>
      <c r="P50" s="44"/>
      <c r="Q50" s="64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43">
        <f>M49+N49</f>
        <v>3793089.3</v>
      </c>
      <c r="N53" s="644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37" t="s">
        <v>15</v>
      </c>
      <c r="I79" s="638"/>
      <c r="J79" s="154"/>
      <c r="K79" s="639">
        <f>I77+L77</f>
        <v>739761.38</v>
      </c>
      <c r="L79" s="640"/>
      <c r="M79" s="155"/>
      <c r="N79" s="155"/>
      <c r="P79" s="44"/>
      <c r="Q79" s="19"/>
    </row>
    <row r="80" spans="1:17" x14ac:dyDescent="0.25">
      <c r="D80" s="631" t="s">
        <v>16</v>
      </c>
      <c r="E80" s="631"/>
      <c r="F80" s="156">
        <f>F77-K79-C77</f>
        <v>2011425.4899999998</v>
      </c>
      <c r="I80" s="157"/>
      <c r="J80" s="158"/>
    </row>
    <row r="81" spans="2:17" ht="18.75" x14ac:dyDescent="0.3">
      <c r="D81" s="632" t="s">
        <v>17</v>
      </c>
      <c r="E81" s="632"/>
      <c r="F81" s="101">
        <v>-2021696.34</v>
      </c>
      <c r="I81" s="633" t="s">
        <v>18</v>
      </c>
      <c r="J81" s="634"/>
      <c r="K81" s="635">
        <f>F83+F84+F85</f>
        <v>2945239.9399999995</v>
      </c>
      <c r="L81" s="63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36">
        <f>-C4</f>
        <v>-3567993.62</v>
      </c>
      <c r="L83" s="63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24" t="s">
        <v>24</v>
      </c>
      <c r="E85" s="625"/>
      <c r="F85" s="173">
        <v>3065283.79</v>
      </c>
      <c r="I85" s="626" t="s">
        <v>220</v>
      </c>
      <c r="J85" s="627"/>
      <c r="K85" s="628">
        <f>K81+K83</f>
        <v>-622753.68000000063</v>
      </c>
      <c r="L85" s="62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54"/>
      <c r="J36" s="655"/>
      <c r="K36" s="655"/>
      <c r="L36" s="65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54"/>
      <c r="J37" s="655"/>
      <c r="K37" s="655"/>
      <c r="L37" s="65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57" t="s">
        <v>35</v>
      </c>
      <c r="J40" s="65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59"/>
      <c r="J41" s="66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61"/>
      <c r="J42" s="66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63" t="s">
        <v>35</v>
      </c>
      <c r="J67" s="66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7"/>
      <c r="C1" s="649" t="s">
        <v>502</v>
      </c>
      <c r="D1" s="650"/>
      <c r="E1" s="650"/>
      <c r="F1" s="650"/>
      <c r="G1" s="650"/>
      <c r="H1" s="650"/>
      <c r="I1" s="650"/>
      <c r="J1" s="650"/>
      <c r="K1" s="650"/>
      <c r="L1" s="650"/>
      <c r="M1" s="650"/>
    </row>
    <row r="2" spans="1:18" ht="16.5" thickBot="1" x14ac:dyDescent="0.3">
      <c r="B2" s="6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1" t="s">
        <v>0</v>
      </c>
      <c r="C3" s="652"/>
      <c r="D3" s="14"/>
      <c r="E3" s="15"/>
      <c r="F3" s="16"/>
      <c r="H3" s="653" t="s">
        <v>1</v>
      </c>
      <c r="I3" s="653"/>
      <c r="K3" s="18"/>
      <c r="L3" s="19"/>
      <c r="M3" s="20"/>
      <c r="P3" s="645" t="s">
        <v>2</v>
      </c>
      <c r="Q3" s="467" t="s">
        <v>509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20" t="s">
        <v>5</v>
      </c>
      <c r="F4" s="621"/>
      <c r="H4" s="622" t="s">
        <v>6</v>
      </c>
      <c r="I4" s="623"/>
      <c r="J4" s="25"/>
      <c r="K4" s="26"/>
      <c r="L4" s="27"/>
      <c r="M4" s="28" t="s">
        <v>7</v>
      </c>
      <c r="N4" s="29" t="s">
        <v>8</v>
      </c>
      <c r="P4" s="646"/>
      <c r="Q4" s="30" t="s">
        <v>9</v>
      </c>
      <c r="R4" s="67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29">
        <f>SUM(M5:M40)</f>
        <v>1683911.56</v>
      </c>
      <c r="N49" s="629">
        <f>SUM(N5:N40)</f>
        <v>1355406.15</v>
      </c>
      <c r="P49" s="111">
        <f>SUM(P5:P40)</f>
        <v>3685318.7</v>
      </c>
      <c r="Q49" s="64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30"/>
      <c r="N50" s="630"/>
      <c r="P50" s="44"/>
      <c r="Q50" s="64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43">
        <f>M49+N49</f>
        <v>3039317.71</v>
      </c>
      <c r="N53" s="6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37" t="s">
        <v>15</v>
      </c>
      <c r="I77" s="638"/>
      <c r="J77" s="154"/>
      <c r="K77" s="639">
        <f>I75+L75</f>
        <v>484126.00999999989</v>
      </c>
      <c r="L77" s="640"/>
      <c r="M77" s="155"/>
      <c r="N77" s="155"/>
      <c r="P77" s="44"/>
      <c r="Q77" s="19"/>
    </row>
    <row r="78" spans="1:17" x14ac:dyDescent="0.25">
      <c r="D78" s="631" t="s">
        <v>16</v>
      </c>
      <c r="E78" s="631"/>
      <c r="F78" s="156">
        <f>F75-K77-C75</f>
        <v>1743477.6000000003</v>
      </c>
      <c r="I78" s="157"/>
      <c r="J78" s="158"/>
    </row>
    <row r="79" spans="1:17" ht="18.75" x14ac:dyDescent="0.3">
      <c r="D79" s="632" t="s">
        <v>17</v>
      </c>
      <c r="E79" s="632"/>
      <c r="F79" s="101">
        <v>-1542483.8</v>
      </c>
      <c r="I79" s="633" t="s">
        <v>18</v>
      </c>
      <c r="J79" s="634"/>
      <c r="K79" s="635">
        <f>F81+F82+F83</f>
        <v>4235033.33</v>
      </c>
      <c r="L79" s="6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36">
        <f>-C4</f>
        <v>-3065283.79</v>
      </c>
      <c r="L81" s="63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24" t="s">
        <v>24</v>
      </c>
      <c r="E83" s="625"/>
      <c r="F83" s="173">
        <v>3897967.53</v>
      </c>
      <c r="I83" s="669" t="s">
        <v>25</v>
      </c>
      <c r="J83" s="670"/>
      <c r="K83" s="671">
        <f>K79+K81</f>
        <v>1169749.54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2023-10-16T13:24:16Z</dcterms:modified>
</cp:coreProperties>
</file>