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18720" windowHeight="11715" firstSheet="7" activeTab="9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Hoja1" sheetId="11" r:id="rId11"/>
    <sheet name="Hoja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5" i="10" l="1"/>
  <c r="F65" i="10"/>
  <c r="I63" i="10"/>
  <c r="F63" i="10"/>
  <c r="I6" i="10" l="1"/>
  <c r="N22" i="9" l="1"/>
  <c r="N23" i="9"/>
  <c r="V290" i="10" l="1"/>
  <c r="S290" i="10"/>
  <c r="Q290" i="10"/>
  <c r="L290" i="10"/>
  <c r="N289" i="10"/>
  <c r="E289" i="10"/>
  <c r="N288" i="10"/>
  <c r="E288" i="10"/>
  <c r="N287" i="10"/>
  <c r="E287" i="10"/>
  <c r="I286" i="10"/>
  <c r="N286" i="10" s="1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E111" i="10"/>
  <c r="N110" i="10"/>
  <c r="J110" i="10"/>
  <c r="E110" i="10"/>
  <c r="N109" i="10"/>
  <c r="J109" i="10"/>
  <c r="E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J78" i="10"/>
  <c r="N77" i="10"/>
  <c r="J77" i="10"/>
  <c r="N76" i="10"/>
  <c r="J76" i="10"/>
  <c r="N75" i="10"/>
  <c r="J75" i="10"/>
  <c r="N74" i="10"/>
  <c r="J74" i="10"/>
  <c r="N73" i="10"/>
  <c r="N72" i="10"/>
  <c r="J72" i="10"/>
  <c r="N71" i="10"/>
  <c r="J71" i="10"/>
  <c r="N70" i="10"/>
  <c r="J70" i="10"/>
  <c r="N69" i="10"/>
  <c r="N68" i="10"/>
  <c r="N67" i="10"/>
  <c r="J67" i="10"/>
  <c r="N66" i="10"/>
  <c r="J66" i="10"/>
  <c r="N65" i="10"/>
  <c r="J65" i="10"/>
  <c r="N64" i="10"/>
  <c r="J64" i="10"/>
  <c r="N63" i="10"/>
  <c r="J63" i="10"/>
  <c r="N62" i="10"/>
  <c r="J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N23" i="10"/>
  <c r="J23" i="10"/>
  <c r="E23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3" i="10"/>
  <c r="J13" i="10"/>
  <c r="E13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4" i="10"/>
  <c r="J4" i="10"/>
  <c r="E4" i="10"/>
  <c r="N290" i="10" l="1"/>
  <c r="N293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0" i="9" l="1"/>
  <c r="S290" i="9"/>
  <c r="Q290" i="9"/>
  <c r="L290" i="9"/>
  <c r="N289" i="9"/>
  <c r="E289" i="9"/>
  <c r="N288" i="9"/>
  <c r="E288" i="9"/>
  <c r="N287" i="9"/>
  <c r="E287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6" i="9"/>
  <c r="N286" i="9" s="1"/>
  <c r="N290" i="9" s="1"/>
  <c r="N293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<sst xmlns="http://schemas.openxmlformats.org/spreadsheetml/2006/main" count="1678" uniqueCount="696">
  <si>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</si>
  <si>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</si>
  <si>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</si>
  <si>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</si>
  <si>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</si>
  <si>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</si>
  <si>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</si>
  <si>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</si>
  <si>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</si>
  <si>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</si>
  <si>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</si>
  <si>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</si>
  <si>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</si>
  <si>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</si>
  <si>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</si>
  <si>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</si>
  <si>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</si>
  <si>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</si>
  <si>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</si>
  <si>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</si>
  <si>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</si>
  <si>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</si>
  <si>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</si>
  <si>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</si>
  <si>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</si>
  <si>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</si>
  <si>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</si>
  <si>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</si>
  <si>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</si>
  <si>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</si>
  <si>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</si>
  <si>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</si>
  <si>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</si>
  <si>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</si>
  <si>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</si>
  <si>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</si>
  <si>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</si>
  <si>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</si>
  <si>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</si>
  <si>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</si>
  <si>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</si>
  <si>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</si>
  <si>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</si>
  <si>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</si>
  <si>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</si>
  <si>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</si>
  <si>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</si>
  <si>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</si>
  <si>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</si>
  <si>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</si>
  <si>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</si>
  <si>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</si>
  <si>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</si>
  <si>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</si>
  <si>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</si>
  <si>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</si>
  <si>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</si>
  <si>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</si>
  <si>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</si>
  <si>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</si>
  <si>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</si>
  <si>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</si>
  <si>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</si>
  <si>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</si>
  <si>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</si>
  <si>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</si>
  <si>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</si>
  <si>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</si>
  <si>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</si>
  <si>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</si>
  <si>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</si>
  <si>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</si>
  <si>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</si>
  <si>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</si>
  <si>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</si>
  <si>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</si>
  <si>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</si>
  <si>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</si>
  <si>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</si>
  <si>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</si>
  <si>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</si>
  <si>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</si>
  <si>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</si>
  <si>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</si>
  <si>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</si>
  <si>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</si>
  <si>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</si>
  <si>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</si>
  <si>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</si>
  <si>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</si>
  <si>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</si>
  <si>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</si>
  <si>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</si>
  <si>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</si>
  <si>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</si>
  <si>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</si>
  <si>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</si>
  <si>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</si>
  <si>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</si>
  <si>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</si>
  <si>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</si>
  <si>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</si>
  <si>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</si>
  <si>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</si>
  <si>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</si>
  <si>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</si>
  <si>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</si>
  <si>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</si>
  <si>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</si>
  <si>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</si>
  <si>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</si>
  <si>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</si>
  <si>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</si>
  <si>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</si>
  <si>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</si>
  <si>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</si>
  <si>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</si>
  <si>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</si>
  <si>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</si>
  <si>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</si>
  <si>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</si>
  <si>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</si>
  <si>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</si>
  <si>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</si>
  <si>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</si>
  <si>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</si>
  <si>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</si>
  <si>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</si>
  <si>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</si>
  <si>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</si>
  <si>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</si>
  <si>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</si>
  <si>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</si>
  <si>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</si>
  <si>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</si>
  <si>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</si>
  <si>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</si>
  <si>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</si>
  <si>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</si>
  <si>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</si>
  <si>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</si>
  <si>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</si>
  <si>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</si>
  <si>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</si>
  <si>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</si>
  <si>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</si>
  <si>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</si>
  <si>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</si>
  <si>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</si>
  <si>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</si>
  <si>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</si>
  <si>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</si>
  <si>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</si>
  <si>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</si>
  <si>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</si>
  <si>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</si>
  <si>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</si>
  <si>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</si>
  <si>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</si>
  <si>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</si>
  <si>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</si>
  <si>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</si>
  <si>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</si>
  <si>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</si>
  <si>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</si>
  <si>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</si>
  <si>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</si>
  <si>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</si>
  <si>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</si>
  <si>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</si>
  <si>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</si>
  <si>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</si>
  <si>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</si>
  <si>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</si>
  <si>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</si>
  <si>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</si>
  <si>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</si>
  <si>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</si>
  <si>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</si>
  <si>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</si>
  <si>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</si>
  <si>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</si>
  <si>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</si>
  <si>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</si>
  <si>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</si>
  <si>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</si>
  <si>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</si>
  <si>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</si>
  <si>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</si>
  <si>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</si>
  <si>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</si>
  <si>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</si>
  <si>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</si>
  <si>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</si>
  <si>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</si>
  <si>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</si>
  <si>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</si>
  <si>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</si>
  <si>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</si>
  <si>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</si>
  <si>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</si>
  <si>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</si>
  <si>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</si>
  <si>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</si>
  <si>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</si>
  <si>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</si>
  <si>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</si>
  <si>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</si>
  <si>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</si>
  <si>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</si>
  <si>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</si>
  <si>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</si>
  <si>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</si>
  <si>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</si>
  <si>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</si>
  <si>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</si>
  <si>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</si>
  <si>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</si>
  <si>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</si>
  <si>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</si>
  <si>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</si>
  <si>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</si>
  <si>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</si>
  <si>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</si>
  <si>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</si>
  <si>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</si>
  <si>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</si>
  <si>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</si>
  <si>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</si>
  <si>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</si>
  <si>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</si>
  <si>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</si>
  <si>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</si>
  <si>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</si>
  <si>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</si>
  <si>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</si>
  <si>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</si>
  <si>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</si>
  <si>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</si>
  <si>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</si>
  <si>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</si>
  <si>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</si>
  <si>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</si>
  <si>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</si>
  <si>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</si>
  <si>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</si>
  <si>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</si>
  <si>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</si>
  <si>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</si>
  <si>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</si>
  <si>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</si>
  <si>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</si>
  <si>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</si>
  <si>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</si>
  <si>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</si>
  <si>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</si>
  <si>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</si>
  <si>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</si>
  <si>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</si>
  <si>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</si>
  <si>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</si>
  <si>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</si>
  <si>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</si>
  <si>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</si>
  <si>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</si>
  <si>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</si>
  <si>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</si>
  <si>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</si>
  <si>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</si>
  <si>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</si>
  <si>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</si>
  <si>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</si>
  <si>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</si>
  <si>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</si>
  <si>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</si>
  <si>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</si>
  <si>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</si>
  <si>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</si>
  <si>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</si>
  <si>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</si>
  <si>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</si>
  <si>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</si>
  <si>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</si>
  <si>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</si>
  <si>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</si>
  <si>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</si>
  <si>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</si>
  <si>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</si>
  <si>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</si>
  <si>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</si>
  <si>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</si>
  <si>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</si>
  <si>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</si>
  <si>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</si>
  <si>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</si>
  <si>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</si>
  <si>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</si>
  <si>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</si>
  <si>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</si>
  <si>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</si>
  <si>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</si>
  <si>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</si>
  <si>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</si>
  <si>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</si>
  <si>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</si>
  <si>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</si>
  <si>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</si>
  <si>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</si>
  <si>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</si>
  <si>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</si>
  <si>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</si>
  <si>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</si>
  <si>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</si>
  <si>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</si>
  <si>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</si>
  <si>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</si>
  <si>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</si>
  <si>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</si>
  <si>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</si>
  <si>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</si>
  <si>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</si>
  <si>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</si>
  <si>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</si>
  <si>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</si>
  <si>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</si>
  <si>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</si>
  <si>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</si>
  <si>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</si>
  <si>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</si>
  <si>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</si>
  <si>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</si>
  <si>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</si>
  <si>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</si>
  <si>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</si>
  <si>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</si>
  <si>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</si>
  <si>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</si>
  <si>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</si>
  <si>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</si>
  <si>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</si>
  <si>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</si>
  <si>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</si>
  <si>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</si>
  <si>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</si>
  <si>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</si>
  <si>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</si>
  <si>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</si>
  <si>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</si>
  <si>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</si>
  <si>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</si>
  <si>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</si>
  <si>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</si>
  <si>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</si>
  <si>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</si>
  <si>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</si>
  <si>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</si>
  <si>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</si>
  <si>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</si>
  <si>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</si>
  <si>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</si>
  <si>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</si>
  <si>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</si>
  <si>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</si>
  <si>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</si>
  <si>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</si>
  <si>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</si>
  <si>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</si>
  <si>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</si>
  <si>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</si>
  <si>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</si>
  <si>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</si>
  <si>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</si>
  <si>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</si>
  <si>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</si>
  <si>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</si>
  <si>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</si>
  <si>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</si>
  <si>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</si>
  <si>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</si>
  <si>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</si>
  <si>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</si>
  <si>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</si>
  <si>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</si>
  <si>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</si>
  <si>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</si>
  <si>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</si>
  <si>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</si>
  <si>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</si>
  <si>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</si>
  <si>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</si>
  <si>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</si>
  <si>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</si>
  <si>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</si>
  <si>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</si>
  <si>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</si>
  <si>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</si>
  <si>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</si>
  <si>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</si>
  <si>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</si>
  <si>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</si>
  <si>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</si>
  <si>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</si>
  <si>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</si>
  <si>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</si>
  <si>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</si>
  <si>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</si>
  <si>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</si>
  <si>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</si>
  <si>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</si>
  <si>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</si>
  <si>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</si>
  <si>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</si>
  <si>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</si>
  <si>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</si>
  <si>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</si>
  <si>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</si>
  <si>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</si>
  <si>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</si>
  <si>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</si>
  <si>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</si>
  <si>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</si>
  <si>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</si>
  <si>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</si>
  <si>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</si>
  <si>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</si>
  <si>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</si>
  <si>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</si>
  <si>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</si>
  <si>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</si>
  <si>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</si>
  <si>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</si>
  <si>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</si>
  <si>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</si>
  <si>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</si>
  <si>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</si>
  <si>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</si>
  <si>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</si>
  <si>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</si>
  <si>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</si>
  <si>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</si>
  <si>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</si>
  <si>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</si>
  <si>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</si>
  <si>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</si>
  <si>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</si>
  <si>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</si>
  <si>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</si>
  <si>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</si>
  <si>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</si>
  <si>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</si>
  <si>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</si>
  <si>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</si>
  <si>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</si>
  <si>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</si>
  <si>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</si>
  <si>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</si>
  <si>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</si>
  <si>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</si>
  <si>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</si>
  <si>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</si>
  <si>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</si>
  <si>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</si>
  <si>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</si>
  <si>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</si>
  <si>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</si>
  <si>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</si>
  <si>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</si>
  <si>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</si>
  <si>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</si>
  <si>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</si>
  <si>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</si>
  <si>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</si>
  <si>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</si>
  <si>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</si>
  <si>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</si>
  <si>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</si>
  <si>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</si>
  <si>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</si>
  <si>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</si>
  <si>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</si>
  <si>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</si>
  <si>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</si>
  <si>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</si>
  <si>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</si>
  <si>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</si>
  <si>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</si>
  <si>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</si>
  <si>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</si>
  <si>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</si>
  <si>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</si>
  <si>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</si>
  <si>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</si>
  <si>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</si>
  <si>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</si>
  <si>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</si>
  <si>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</si>
  <si>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</si>
  <si>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</si>
  <si>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</si>
  <si>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</si>
  <si>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</si>
  <si>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</si>
  <si>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</si>
  <si>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</si>
  <si>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</si>
  <si>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</si>
  <si>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</si>
  <si>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</si>
  <si>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</si>
  <si>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</si>
  <si>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</si>
  <si>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</si>
  <si>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</si>
  <si>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</si>
  <si>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</si>
  <si>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</si>
  <si>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</si>
  <si>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</si>
  <si>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</si>
  <si>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</si>
  <si>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</si>
  <si>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</si>
  <si>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</si>
  <si>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</si>
  <si>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</si>
  <si>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</si>
  <si>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</si>
  <si>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</si>
  <si>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</si>
  <si>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</si>
  <si>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</si>
  <si>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</si>
  <si>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</si>
  <si>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</si>
  <si>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</si>
  <si>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</si>
  <si>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</si>
  <si>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</si>
  <si>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</si>
  <si>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</si>
  <si>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</si>
  <si>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</si>
  <si>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</si>
  <si>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</si>
  <si>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</si>
  <si>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</si>
  <si>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</si>
  <si>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</si>
  <si>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</si>
  <si>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</si>
  <si>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</si>
  <si>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</si>
  <si>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</si>
  <si>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</si>
  <si>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</si>
  <si>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</si>
  <si>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</si>
  <si>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</si>
  <si>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</si>
  <si>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</si>
  <si>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</si>
  <si>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</si>
  <si>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</si>
  <si>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</si>
  <si>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</si>
  <si>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</si>
  <si>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</si>
  <si>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</si>
  <si>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</si>
  <si>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</si>
  <si>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</si>
  <si>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</si>
  <si>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</si>
  <si>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</si>
  <si>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</si>
  <si>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</si>
  <si>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</si>
  <si>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</si>
  <si>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</si>
  <si>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</si>
  <si>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</si>
  <si>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</si>
  <si>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</si>
  <si>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</si>
  <si>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</si>
  <si>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</si>
  <si>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</si>
  <si>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</si>
  <si>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</si>
  <si>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</si>
  <si>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</si>
  <si>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</si>
  <si>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</si>
  <si>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</si>
  <si>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</si>
  <si>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</si>
  <si>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</si>
  <si>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</si>
  <si>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</si>
  <si>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</si>
  <si>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</si>
  <si>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</si>
  <si>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</si>
  <si>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</si>
  <si>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</si>
  <si>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</si>
  <si>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</si>
  <si>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</si>
  <si>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</si>
  <si>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</si>
  <si>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</si>
  <si>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</si>
  <si>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</si>
  <si>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</si>
  <si>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</si>
  <si>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</si>
  <si>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</si>
  <si>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</si>
  <si>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</si>
  <si>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</si>
  <si>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</si>
  <si>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</si>
  <si>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</si>
  <si>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</si>
  <si>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</si>
  <si>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</si>
  <si>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</si>
  <si>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</si>
  <si>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</si>
  <si>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</si>
  <si>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</si>
  <si>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</si>
  <si>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</si>
  <si>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</si>
  <si>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</si>
  <si>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</si>
  <si>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</si>
  <si>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</si>
  <si>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</si>
  <si>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</si>
  <si>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</si>
  <si>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</si>
  <si>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</si>
  <si>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</si>
  <si>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</si>
  <si>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</si>
  <si>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</si>
  <si>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</si>
  <si>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</si>
  <si>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</si>
  <si>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</si>
  <si>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</si>
  <si>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</si>
  <si>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</si>
  <si>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</si>
  <si>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</si>
  <si>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</si>
  <si>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</si>
  <si>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</si>
  <si>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</si>
  <si>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</si>
  <si>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</si>
  <si>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</si>
  <si>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</si>
  <si>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</si>
  <si>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</si>
  <si>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</si>
  <si>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</si>
  <si>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FOLIO 11417</t>
  </si>
  <si>
    <t>CANALES  21</t>
  </si>
  <si>
    <t>FOLIO 11415</t>
  </si>
  <si>
    <t>CANALES  98</t>
  </si>
  <si>
    <t>FOLIO 11418</t>
  </si>
  <si>
    <t>CANALES  109</t>
  </si>
  <si>
    <t>FOLIO 11422</t>
  </si>
  <si>
    <t xml:space="preserve"> CANALES 248</t>
  </si>
  <si>
    <t>FOLIO 11425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</si>
  <si>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</si>
  <si>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</si>
  <si>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</si>
  <si>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24433---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</si>
  <si>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</si>
  <si>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</si>
  <si>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</si>
  <si>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</si>
  <si>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</si>
  <si>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</si>
  <si>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</si>
  <si>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</si>
  <si>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</si>
  <si>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</si>
  <si>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PULPA DE RES</t>
  </si>
  <si>
    <t>B-74893-------B-75218</t>
  </si>
  <si>
    <t xml:space="preserve">FOLIO </t>
  </si>
  <si>
    <t>A-78377</t>
  </si>
  <si>
    <t>13-Oct-23-----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</si>
</sst>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</numFmts>
  <fonts count="8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86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77" fillId="0" borderId="35" xfId="0" applyFont="1" applyFill="1" applyBorder="1" applyAlignment="1"/>
    <xf numFmtId="0" fontId="22" fillId="0" borderId="21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0" fontId="18" fillId="0" borderId="21" xfId="0" applyFont="1" applyFill="1" applyBorder="1" applyAlignment="1">
      <alignment vertic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64" fontId="2" fillId="0" borderId="35" xfId="0" applyNumberFormat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7" fillId="0" borderId="26" xfId="0" applyFont="1" applyFill="1" applyBorder="1" applyAlignment="1"/>
    <xf numFmtId="0" fontId="64" fillId="0" borderId="26" xfId="0" applyFont="1" applyFill="1" applyBorder="1" applyAlignment="1">
      <alignment wrapText="1"/>
    </xf>
    <xf numFmtId="0" fontId="7" fillId="0" borderId="21" xfId="0" applyFont="1" applyFill="1" applyBorder="1" applyAlignment="1">
      <alignment horizontal="left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22" xfId="0" applyNumberFormat="1" applyFont="1" applyBorder="1" applyAlignment="1">
      <alignment horizontal="center" vertic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vertical="center" wrapText="1"/>
    </xf>
    <xf numFmtId="0" fontId="27" fillId="0" borderId="47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" fillId="0" borderId="35" xfId="0" applyNumberFormat="1" applyFont="1" applyBorder="1" applyAlignment="1">
      <alignment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" fontId="7" fillId="0" borderId="21" xfId="0" applyNumberFormat="1" applyFont="1" applyBorder="1" applyAlignment="1">
      <alignment vertical="center" wrapText="1"/>
    </xf>
    <xf numFmtId="164" fontId="2" fillId="0" borderId="35" xfId="0" applyNumberFormat="1" applyFont="1" applyBorder="1" applyAlignment="1">
      <alignment vertical="center" wrapText="1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15" fillId="0" borderId="26" xfId="0" applyNumberFormat="1" applyFont="1" applyFill="1" applyBorder="1" applyAlignment="1"/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63" xfId="0" applyFont="1" applyBorder="1" applyAlignment="1">
      <alignment horizontal="center" vertical="center" wrapText="1"/>
    </xf>
    <xf numFmtId="0" fontId="15" fillId="0" borderId="66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horizontal="center" vertical="center" wrapText="1"/>
    </xf>
    <xf numFmtId="4" fontId="16" fillId="0" borderId="85" xfId="0" applyNumberFormat="1" applyFont="1" applyBorder="1" applyAlignment="1">
      <alignment horizontal="center" vertical="center" wrapText="1"/>
    </xf>
    <xf numFmtId="4" fontId="16" fillId="0" borderId="49" xfId="0" applyNumberFormat="1" applyFont="1" applyBorder="1" applyAlignment="1">
      <alignment horizontal="center" vertical="center" wrapText="1"/>
    </xf>
    <xf numFmtId="1" fontId="7" fillId="14" borderId="35" xfId="0" applyNumberFormat="1" applyFont="1" applyFill="1" applyBorder="1" applyAlignment="1">
      <alignment horizontal="center" vertical="center" wrapText="1"/>
    </xf>
    <xf numFmtId="168" fontId="2" fillId="14" borderId="26" xfId="0" applyNumberFormat="1" applyFont="1" applyFill="1" applyBorder="1" applyAlignment="1">
      <alignment wrapText="1"/>
    </xf>
    <xf numFmtId="1" fontId="7" fillId="14" borderId="22" xfId="0" applyNumberFormat="1" applyFont="1" applyFill="1" applyBorder="1" applyAlignment="1">
      <alignment horizontal="center" vertical="center" wrapText="1"/>
    </xf>
    <xf numFmtId="166" fontId="12" fillId="0" borderId="85" xfId="0" applyNumberFormat="1" applyFont="1" applyFill="1" applyBorder="1" applyAlignment="1">
      <alignment horizontal="center" vertical="center"/>
    </xf>
    <xf numFmtId="166" fontId="12" fillId="0" borderId="49" xfId="0" applyNumberFormat="1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9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166" fontId="9" fillId="0" borderId="60" xfId="0" applyNumberFormat="1" applyFont="1" applyFill="1" applyBorder="1" applyAlignment="1">
      <alignment horizontal="center" vertical="center" wrapText="1"/>
    </xf>
    <xf numFmtId="0" fontId="2" fillId="0" borderId="61" xfId="0" applyFont="1" applyFill="1" applyBorder="1" applyAlignment="1">
      <alignment horizontal="center" vertical="center"/>
    </xf>
    <xf numFmtId="166" fontId="9" fillId="0" borderId="62" xfId="0" applyNumberFormat="1" applyFont="1" applyFill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0000FF"/>
      <color rgb="FFFF00FF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12" t="s">
        <v>30</v>
      </c>
      <c r="B1" s="812"/>
      <c r="C1" s="812"/>
      <c r="D1" s="812"/>
      <c r="E1" s="812"/>
      <c r="F1" s="812"/>
      <c r="G1" s="812"/>
      <c r="H1" s="812"/>
      <c r="I1" s="812"/>
      <c r="J1" s="812"/>
      <c r="K1" s="363"/>
      <c r="L1" s="363"/>
      <c r="M1" s="363"/>
      <c r="N1" s="363"/>
      <c r="O1" s="364"/>
      <c r="S1" s="813" t="s">
        <v>0</v>
      </c>
      <c r="T1" s="813"/>
      <c r="U1" s="4" t="s">
        <v>1</v>
      </c>
      <c r="V1" s="5" t="s">
        <v>2</v>
      </c>
      <c r="W1" s="815" t="s">
        <v>3</v>
      </c>
      <c r="X1" s="816"/>
    </row>
    <row r="2" spans="1:24" thickBot="1" x14ac:dyDescent="0.3">
      <c r="A2" s="812"/>
      <c r="B2" s="812"/>
      <c r="C2" s="812"/>
      <c r="D2" s="812"/>
      <c r="E2" s="812"/>
      <c r="F2" s="812"/>
      <c r="G2" s="812"/>
      <c r="H2" s="812"/>
      <c r="I2" s="812"/>
      <c r="J2" s="812"/>
      <c r="K2" s="365"/>
      <c r="L2" s="365"/>
      <c r="M2" s="365"/>
      <c r="N2" s="366"/>
      <c r="O2" s="367"/>
      <c r="Q2" s="6"/>
      <c r="R2" s="7"/>
      <c r="S2" s="814"/>
      <c r="T2" s="81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17" t="s">
        <v>16</v>
      </c>
      <c r="P3" s="81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819"/>
      <c r="M90" s="820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819"/>
      <c r="M91" s="820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821"/>
      <c r="P97" s="823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822"/>
      <c r="P98" s="824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810" t="s">
        <v>27</v>
      </c>
      <c r="G262" s="810"/>
      <c r="H262" s="811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319"/>
  <sheetViews>
    <sheetView tabSelected="1" topLeftCell="C1" workbookViewId="0">
      <pane ySplit="3" topLeftCell="A4" activePane="bottomLeft" state="frozen"/>
      <selection pane="bottomLeft" activeCell="H69" sqref="H6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1048" customWidth="1"/>
    <col min="7" max="7" width="14.140625" style="298" bestFit="1" customWidth="1"/>
    <col min="8" max="8" width="13.28515625" style="301" customWidth="1"/>
    <col min="9" max="9" width="16.28515625" style="1048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12" t="s">
        <v>666</v>
      </c>
      <c r="B1" s="812"/>
      <c r="C1" s="812"/>
      <c r="D1" s="812"/>
      <c r="E1" s="812"/>
      <c r="F1" s="812"/>
      <c r="G1" s="812"/>
      <c r="H1" s="812"/>
      <c r="I1" s="812"/>
      <c r="J1" s="812"/>
      <c r="K1" s="363"/>
      <c r="L1" s="562"/>
      <c r="M1" s="363"/>
      <c r="N1" s="363"/>
      <c r="O1" s="364"/>
      <c r="S1" s="813" t="s">
        <v>0</v>
      </c>
      <c r="T1" s="813"/>
      <c r="U1" s="4" t="s">
        <v>1</v>
      </c>
      <c r="V1" s="5" t="s">
        <v>2</v>
      </c>
      <c r="W1" s="815" t="s">
        <v>3</v>
      </c>
      <c r="X1" s="816"/>
    </row>
    <row r="2" spans="1:24" ht="24" thickBot="1" x14ac:dyDescent="0.4">
      <c r="A2" s="812"/>
      <c r="B2" s="812"/>
      <c r="C2" s="812"/>
      <c r="D2" s="812"/>
      <c r="E2" s="812"/>
      <c r="F2" s="812"/>
      <c r="G2" s="812"/>
      <c r="H2" s="812"/>
      <c r="I2" s="812"/>
      <c r="J2" s="812"/>
      <c r="K2" s="365"/>
      <c r="L2" s="563"/>
      <c r="M2" s="365"/>
      <c r="N2" s="366"/>
      <c r="O2" s="367"/>
      <c r="Q2" s="6"/>
      <c r="R2" s="7"/>
      <c r="S2" s="814"/>
      <c r="T2" s="81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034" t="s">
        <v>9</v>
      </c>
      <c r="G3" s="17" t="s">
        <v>10</v>
      </c>
      <c r="H3" s="18" t="s">
        <v>11</v>
      </c>
      <c r="I3" s="1052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17" t="s">
        <v>16</v>
      </c>
      <c r="P3" s="81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809" t="s">
        <v>31</v>
      </c>
      <c r="B4" s="559" t="s">
        <v>42</v>
      </c>
      <c r="C4" s="32"/>
      <c r="D4" s="33"/>
      <c r="E4" s="34">
        <f>D4*F4</f>
        <v>0</v>
      </c>
      <c r="F4" s="1035">
        <v>21540</v>
      </c>
      <c r="G4" s="657">
        <v>45203</v>
      </c>
      <c r="H4" s="553">
        <v>43925</v>
      </c>
      <c r="I4" s="1053">
        <v>21540</v>
      </c>
      <c r="J4" s="39">
        <f>I4-F4</f>
        <v>0</v>
      </c>
      <c r="K4" s="40">
        <v>46.2</v>
      </c>
      <c r="L4" s="564"/>
      <c r="M4" s="41"/>
      <c r="N4" s="42">
        <f>K4*I4</f>
        <v>995148.00000000012</v>
      </c>
      <c r="O4" s="555" t="s">
        <v>22</v>
      </c>
      <c r="P4" s="664">
        <v>45210</v>
      </c>
      <c r="Q4" s="45"/>
      <c r="R4" s="46"/>
      <c r="S4" s="47"/>
      <c r="T4" s="48"/>
      <c r="U4" s="49"/>
      <c r="V4" s="50"/>
      <c r="W4" s="798"/>
      <c r="X4" s="797"/>
    </row>
    <row r="5" spans="1:24" ht="33" customHeight="1" thickTop="1" thickBot="1" x14ac:dyDescent="0.4">
      <c r="A5" s="809" t="s">
        <v>682</v>
      </c>
      <c r="B5" s="559" t="s">
        <v>563</v>
      </c>
      <c r="C5" s="78"/>
      <c r="D5" s="793"/>
      <c r="E5" s="34">
        <f>D5*F5</f>
        <v>0</v>
      </c>
      <c r="F5" s="1035">
        <v>22410</v>
      </c>
      <c r="G5" s="657">
        <v>45205</v>
      </c>
      <c r="H5" s="553" t="s">
        <v>689</v>
      </c>
      <c r="I5" s="1053">
        <v>22910</v>
      </c>
      <c r="J5" s="39">
        <f t="shared" ref="J5:J67" si="0">I5-F5</f>
        <v>500</v>
      </c>
      <c r="K5" s="40">
        <v>33.5</v>
      </c>
      <c r="L5" s="565"/>
      <c r="M5" s="554"/>
      <c r="N5" s="42">
        <f t="shared" ref="N5:N68" si="1">K5*I5</f>
        <v>767485</v>
      </c>
      <c r="O5" s="555" t="s">
        <v>21</v>
      </c>
      <c r="P5" s="664">
        <v>45212</v>
      </c>
      <c r="Q5" s="794">
        <v>31275</v>
      </c>
      <c r="R5" s="795">
        <v>45205</v>
      </c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667</v>
      </c>
      <c r="B6" s="613" t="s">
        <v>415</v>
      </c>
      <c r="C6" s="55"/>
      <c r="D6" s="56"/>
      <c r="E6" s="34">
        <f>D6*F6</f>
        <v>0</v>
      </c>
      <c r="F6" s="1036">
        <v>0</v>
      </c>
      <c r="G6" s="658">
        <v>45205</v>
      </c>
      <c r="H6" s="453" t="s">
        <v>683</v>
      </c>
      <c r="I6" s="1054">
        <f>5895-132.38</f>
        <v>5762.62</v>
      </c>
      <c r="J6" s="39">
        <f t="shared" si="0"/>
        <v>5762.62</v>
      </c>
      <c r="K6" s="40">
        <v>33.5</v>
      </c>
      <c r="L6" s="565"/>
      <c r="M6" s="554"/>
      <c r="N6" s="42">
        <f t="shared" si="1"/>
        <v>193047.77</v>
      </c>
      <c r="O6" s="476" t="s">
        <v>21</v>
      </c>
      <c r="P6" s="665" t="s">
        <v>684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31</v>
      </c>
      <c r="B7" s="613" t="s">
        <v>42</v>
      </c>
      <c r="C7" s="55" t="s">
        <v>668</v>
      </c>
      <c r="D7" s="56"/>
      <c r="E7" s="34">
        <f>D7*F7</f>
        <v>0</v>
      </c>
      <c r="F7" s="1036">
        <v>23270</v>
      </c>
      <c r="G7" s="658">
        <v>45208</v>
      </c>
      <c r="H7" s="506" t="s">
        <v>685</v>
      </c>
      <c r="I7" s="1054">
        <v>23270</v>
      </c>
      <c r="J7" s="39">
        <f t="shared" si="0"/>
        <v>0</v>
      </c>
      <c r="K7" s="40">
        <v>46.2</v>
      </c>
      <c r="L7" s="565"/>
      <c r="M7" s="554"/>
      <c r="N7" s="42">
        <f t="shared" si="1"/>
        <v>1075074</v>
      </c>
      <c r="O7" s="476" t="s">
        <v>21</v>
      </c>
      <c r="P7" s="665">
        <v>45215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81</v>
      </c>
      <c r="B8" s="613" t="s">
        <v>669</v>
      </c>
      <c r="C8" s="55" t="s">
        <v>670</v>
      </c>
      <c r="D8" s="56"/>
      <c r="E8" s="34">
        <f>D8*F8</f>
        <v>0</v>
      </c>
      <c r="F8" s="1036">
        <v>18794.8</v>
      </c>
      <c r="G8" s="658">
        <v>45209</v>
      </c>
      <c r="H8" s="453"/>
      <c r="I8" s="1054">
        <v>18617.21</v>
      </c>
      <c r="J8" s="39">
        <f t="shared" si="0"/>
        <v>-177.59000000000015</v>
      </c>
      <c r="K8" s="40">
        <v>40.5</v>
      </c>
      <c r="L8" s="566"/>
      <c r="M8" s="61"/>
      <c r="N8" s="42">
        <f t="shared" si="1"/>
        <v>753997.005</v>
      </c>
      <c r="O8" s="472"/>
      <c r="P8" s="665"/>
      <c r="Q8" s="64"/>
      <c r="R8" s="65"/>
      <c r="S8" s="47"/>
      <c r="T8" s="48"/>
      <c r="U8" s="49"/>
      <c r="V8" s="50"/>
      <c r="W8" s="66"/>
      <c r="X8" s="52"/>
    </row>
    <row r="9" spans="1:24" ht="24.75" thickTop="1" thickBot="1" x14ac:dyDescent="0.4">
      <c r="A9" s="773" t="s">
        <v>81</v>
      </c>
      <c r="B9" s="613" t="s">
        <v>671</v>
      </c>
      <c r="C9" s="55" t="s">
        <v>672</v>
      </c>
      <c r="D9" s="56"/>
      <c r="E9" s="34">
        <f t="shared" ref="E9:E61" si="2">D9*F9</f>
        <v>0</v>
      </c>
      <c r="F9" s="1036">
        <v>8140</v>
      </c>
      <c r="G9" s="658">
        <v>45210</v>
      </c>
      <c r="H9" s="556"/>
      <c r="I9" s="1054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/>
      <c r="P9" s="665"/>
      <c r="Q9" s="64"/>
      <c r="R9" s="65"/>
      <c r="S9" s="47"/>
      <c r="T9" s="48"/>
      <c r="U9" s="49"/>
      <c r="V9" s="50"/>
      <c r="W9" s="799"/>
      <c r="X9" s="797"/>
    </row>
    <row r="10" spans="1:24" ht="24.75" thickTop="1" thickBot="1" x14ac:dyDescent="0.4">
      <c r="A10" s="76" t="s">
        <v>81</v>
      </c>
      <c r="B10" s="613" t="s">
        <v>673</v>
      </c>
      <c r="C10" s="67" t="s">
        <v>674</v>
      </c>
      <c r="D10" s="56"/>
      <c r="E10" s="34">
        <f t="shared" si="2"/>
        <v>0</v>
      </c>
      <c r="F10" s="1036">
        <v>9453</v>
      </c>
      <c r="G10" s="658">
        <v>45211</v>
      </c>
      <c r="H10" s="506"/>
      <c r="I10" s="1054">
        <v>9390</v>
      </c>
      <c r="J10" s="39">
        <f t="shared" si="0"/>
        <v>-63</v>
      </c>
      <c r="K10" s="40">
        <v>44</v>
      </c>
      <c r="L10" s="568"/>
      <c r="M10" s="463"/>
      <c r="N10" s="42">
        <f t="shared" si="1"/>
        <v>413160</v>
      </c>
      <c r="O10" s="508"/>
      <c r="P10" s="665"/>
      <c r="Q10" s="64"/>
      <c r="R10" s="65"/>
      <c r="S10" s="47"/>
      <c r="T10" s="48"/>
      <c r="U10" s="49"/>
      <c r="V10" s="50"/>
      <c r="W10" s="800"/>
      <c r="X10" s="797"/>
    </row>
    <row r="11" spans="1:24" ht="39.75" customHeight="1" thickTop="1" thickBot="1" x14ac:dyDescent="0.4">
      <c r="A11" s="76" t="s">
        <v>677</v>
      </c>
      <c r="B11" s="613" t="s">
        <v>675</v>
      </c>
      <c r="C11" s="67" t="s">
        <v>676</v>
      </c>
      <c r="D11" s="56"/>
      <c r="E11" s="34">
        <f t="shared" si="2"/>
        <v>0</v>
      </c>
      <c r="F11" s="1036">
        <v>22850</v>
      </c>
      <c r="G11" s="658">
        <v>45212</v>
      </c>
      <c r="H11" s="506" t="s">
        <v>680</v>
      </c>
      <c r="I11" s="1054">
        <v>29390</v>
      </c>
      <c r="J11" s="39">
        <f t="shared" si="0"/>
        <v>6540</v>
      </c>
      <c r="K11" s="40">
        <v>33.5</v>
      </c>
      <c r="L11" s="568"/>
      <c r="M11" s="463"/>
      <c r="N11" s="42">
        <f t="shared" si="1"/>
        <v>984565</v>
      </c>
      <c r="O11" s="508"/>
      <c r="P11" s="665"/>
      <c r="Q11" s="64">
        <v>31275</v>
      </c>
      <c r="R11" s="65">
        <v>45212</v>
      </c>
      <c r="S11" s="47">
        <v>30240</v>
      </c>
      <c r="T11" s="48" t="s">
        <v>681</v>
      </c>
      <c r="U11" s="49"/>
      <c r="V11" s="50"/>
      <c r="W11" s="800"/>
      <c r="X11" s="797"/>
    </row>
    <row r="12" spans="1:24" ht="30.75" customHeight="1" thickTop="1" thickBot="1" x14ac:dyDescent="0.35">
      <c r="A12" s="76"/>
      <c r="B12" s="613"/>
      <c r="C12" s="67"/>
      <c r="D12" s="56"/>
      <c r="E12" s="34">
        <f t="shared" si="2"/>
        <v>0</v>
      </c>
      <c r="F12" s="1036"/>
      <c r="G12" s="658"/>
      <c r="H12" s="506"/>
      <c r="I12" s="1054"/>
      <c r="J12" s="39">
        <f t="shared" si="0"/>
        <v>0</v>
      </c>
      <c r="K12" s="40"/>
      <c r="L12" s="955"/>
      <c r="M12" s="956"/>
      <c r="N12" s="42">
        <f t="shared" si="1"/>
        <v>0</v>
      </c>
      <c r="O12" s="474"/>
      <c r="P12" s="666"/>
      <c r="Q12" s="64"/>
      <c r="R12" s="65"/>
      <c r="S12" s="47"/>
      <c r="T12" s="48"/>
      <c r="U12" s="49"/>
      <c r="V12" s="50"/>
      <c r="W12" s="49"/>
      <c r="X12" s="52"/>
    </row>
    <row r="13" spans="1:24" ht="30.75" customHeight="1" thickTop="1" thickBot="1" x14ac:dyDescent="0.4">
      <c r="A13" s="76"/>
      <c r="B13" s="613"/>
      <c r="C13" s="67"/>
      <c r="D13" s="56"/>
      <c r="E13" s="34">
        <f t="shared" si="2"/>
        <v>0</v>
      </c>
      <c r="F13" s="1036"/>
      <c r="G13" s="658"/>
      <c r="H13" s="453"/>
      <c r="I13" s="1054"/>
      <c r="J13" s="39">
        <f t="shared" si="0"/>
        <v>0</v>
      </c>
      <c r="K13" s="40"/>
      <c r="L13" s="568"/>
      <c r="M13" s="463"/>
      <c r="N13" s="42">
        <f t="shared" si="1"/>
        <v>0</v>
      </c>
      <c r="O13" s="474"/>
      <c r="P13" s="666"/>
      <c r="Q13" s="64"/>
      <c r="R13" s="65"/>
      <c r="S13" s="47"/>
      <c r="T13" s="48"/>
      <c r="U13" s="49"/>
      <c r="V13" s="50"/>
      <c r="W13" s="49"/>
      <c r="X13" s="52"/>
    </row>
    <row r="14" spans="1:24" ht="34.5" customHeight="1" thickTop="1" thickBot="1" x14ac:dyDescent="0.4">
      <c r="A14" s="53"/>
      <c r="B14" s="613"/>
      <c r="C14" s="55"/>
      <c r="D14" s="56"/>
      <c r="E14" s="34">
        <f t="shared" si="2"/>
        <v>0</v>
      </c>
      <c r="F14" s="1036"/>
      <c r="G14" s="658"/>
      <c r="H14" s="453"/>
      <c r="I14" s="1054"/>
      <c r="J14" s="39">
        <f t="shared" si="0"/>
        <v>0</v>
      </c>
      <c r="K14" s="40"/>
      <c r="L14" s="568"/>
      <c r="M14" s="463"/>
      <c r="N14" s="42">
        <f t="shared" si="1"/>
        <v>0</v>
      </c>
      <c r="O14" s="476"/>
      <c r="P14" s="666"/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/>
      <c r="B15" s="54"/>
      <c r="C15" s="55"/>
      <c r="D15" s="56"/>
      <c r="E15" s="34">
        <f t="shared" si="2"/>
        <v>0</v>
      </c>
      <c r="F15" s="1036"/>
      <c r="G15" s="658"/>
      <c r="H15" s="453"/>
      <c r="I15" s="1054"/>
      <c r="J15" s="39">
        <f t="shared" si="0"/>
        <v>0</v>
      </c>
      <c r="K15" s="40"/>
      <c r="L15" s="566"/>
      <c r="M15" s="61"/>
      <c r="N15" s="42">
        <f t="shared" si="1"/>
        <v>0</v>
      </c>
      <c r="O15" s="476"/>
      <c r="P15" s="666"/>
      <c r="Q15" s="64"/>
      <c r="R15" s="65"/>
      <c r="S15" s="47"/>
      <c r="T15" s="48"/>
      <c r="U15" s="49"/>
      <c r="V15" s="50"/>
      <c r="W15" s="49"/>
      <c r="X15" s="52"/>
    </row>
    <row r="16" spans="1:24" ht="37.5" customHeight="1" thickTop="1" thickBot="1" x14ac:dyDescent="0.4">
      <c r="A16" s="53"/>
      <c r="B16" s="54"/>
      <c r="C16" s="55"/>
      <c r="D16" s="73"/>
      <c r="E16" s="34">
        <f t="shared" si="2"/>
        <v>0</v>
      </c>
      <c r="F16" s="1036"/>
      <c r="G16" s="658"/>
      <c r="H16" s="453"/>
      <c r="I16" s="1054"/>
      <c r="J16" s="39">
        <f t="shared" si="0"/>
        <v>0</v>
      </c>
      <c r="K16" s="40"/>
      <c r="L16" s="566"/>
      <c r="M16" s="61"/>
      <c r="N16" s="42">
        <f t="shared" si="1"/>
        <v>0</v>
      </c>
      <c r="O16" s="476"/>
      <c r="P16" s="666"/>
      <c r="Q16" s="64"/>
      <c r="R16" s="65"/>
      <c r="S16" s="47"/>
      <c r="T16" s="48"/>
      <c r="U16" s="49"/>
      <c r="V16" s="50"/>
      <c r="W16" s="800"/>
      <c r="X16" s="797"/>
    </row>
    <row r="17" spans="1:24" ht="27.75" customHeight="1" thickTop="1" thickBot="1" x14ac:dyDescent="0.4">
      <c r="A17" s="76"/>
      <c r="B17" s="54"/>
      <c r="C17" s="55"/>
      <c r="D17" s="56"/>
      <c r="E17" s="34">
        <f t="shared" si="2"/>
        <v>0</v>
      </c>
      <c r="F17" s="1036"/>
      <c r="G17" s="658"/>
      <c r="H17" s="453"/>
      <c r="I17" s="1054"/>
      <c r="J17" s="39">
        <f t="shared" si="0"/>
        <v>0</v>
      </c>
      <c r="K17" s="40"/>
      <c r="L17" s="566"/>
      <c r="M17" s="61"/>
      <c r="N17" s="42">
        <f t="shared" si="1"/>
        <v>0</v>
      </c>
      <c r="O17" s="476"/>
      <c r="P17" s="666"/>
      <c r="Q17" s="64"/>
      <c r="R17" s="65"/>
      <c r="S17" s="47"/>
      <c r="T17" s="48"/>
      <c r="U17" s="49"/>
      <c r="V17" s="50"/>
      <c r="W17" s="800"/>
      <c r="X17" s="797"/>
    </row>
    <row r="18" spans="1:24" ht="27.75" customHeight="1" thickTop="1" thickBot="1" x14ac:dyDescent="0.4">
      <c r="A18" s="76"/>
      <c r="B18" s="54"/>
      <c r="C18" s="77"/>
      <c r="D18" s="56"/>
      <c r="E18" s="34">
        <f t="shared" si="2"/>
        <v>0</v>
      </c>
      <c r="F18" s="1036"/>
      <c r="G18" s="658"/>
      <c r="H18" s="453"/>
      <c r="I18" s="1054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666"/>
      <c r="Q18" s="64"/>
      <c r="R18" s="65"/>
      <c r="S18" s="47"/>
      <c r="T18" s="48"/>
      <c r="U18" s="49"/>
      <c r="V18" s="50"/>
      <c r="W18" s="49"/>
      <c r="X18" s="52"/>
    </row>
    <row r="19" spans="1:24" ht="27.75" customHeight="1" thickTop="1" thickBot="1" x14ac:dyDescent="0.4">
      <c r="A19" s="76"/>
      <c r="B19" s="54"/>
      <c r="C19" s="77"/>
      <c r="D19" s="56"/>
      <c r="E19" s="34">
        <f t="shared" si="2"/>
        <v>0</v>
      </c>
      <c r="F19" s="1036"/>
      <c r="G19" s="658"/>
      <c r="H19" s="453"/>
      <c r="I19" s="1054"/>
      <c r="J19" s="39">
        <f t="shared" si="0"/>
        <v>0</v>
      </c>
      <c r="K19" s="40"/>
      <c r="L19" s="566"/>
      <c r="M19" s="61"/>
      <c r="N19" s="42">
        <f t="shared" si="1"/>
        <v>0</v>
      </c>
      <c r="O19" s="476"/>
      <c r="P19" s="666"/>
      <c r="Q19" s="64"/>
      <c r="R19" s="65"/>
      <c r="S19" s="47"/>
      <c r="T19" s="48"/>
      <c r="U19" s="49"/>
      <c r="V19" s="50"/>
      <c r="W19" s="49"/>
      <c r="X19" s="52"/>
    </row>
    <row r="20" spans="1:24" ht="27.75" customHeight="1" thickTop="1" thickBot="1" x14ac:dyDescent="0.4">
      <c r="A20" s="53"/>
      <c r="B20" s="54"/>
      <c r="C20" s="77"/>
      <c r="D20" s="56"/>
      <c r="E20" s="34">
        <f t="shared" si="2"/>
        <v>0</v>
      </c>
      <c r="F20" s="1036"/>
      <c r="G20" s="658"/>
      <c r="H20" s="453"/>
      <c r="I20" s="1054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800"/>
      <c r="X20" s="797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1036"/>
      <c r="G21" s="658"/>
      <c r="H21" s="453"/>
      <c r="I21" s="1054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800"/>
      <c r="X21" s="797"/>
    </row>
    <row r="22" spans="1:24" ht="24" customHeight="1" thickTop="1" thickBot="1" x14ac:dyDescent="0.4">
      <c r="A22" s="716"/>
      <c r="B22" s="54"/>
      <c r="C22" s="78"/>
      <c r="D22" s="56"/>
      <c r="E22" s="34">
        <f t="shared" si="2"/>
        <v>0</v>
      </c>
      <c r="F22" s="1036"/>
      <c r="G22" s="658"/>
      <c r="H22" s="453"/>
      <c r="I22" s="1054"/>
      <c r="J22" s="39">
        <f t="shared" si="0"/>
        <v>0</v>
      </c>
      <c r="K22" s="40"/>
      <c r="L22" s="566"/>
      <c r="M22" s="61"/>
      <c r="N22" s="42" t="s">
        <v>26</v>
      </c>
      <c r="O22" s="478"/>
      <c r="P22" s="666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/>
      <c r="B23" s="612"/>
      <c r="C23" s="55"/>
      <c r="D23" s="56"/>
      <c r="E23" s="34">
        <f t="shared" si="2"/>
        <v>0</v>
      </c>
      <c r="F23" s="1037"/>
      <c r="G23" s="658"/>
      <c r="H23" s="453"/>
      <c r="I23" s="1055"/>
      <c r="J23" s="39">
        <f t="shared" si="0"/>
        <v>0</v>
      </c>
      <c r="K23" s="40"/>
      <c r="L23" s="566"/>
      <c r="M23" s="61"/>
      <c r="N23" s="42">
        <f t="shared" si="1"/>
        <v>0</v>
      </c>
      <c r="O23" s="476"/>
      <c r="P23" s="666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2"/>
        <v>0</v>
      </c>
      <c r="F24" s="1036"/>
      <c r="G24" s="658"/>
      <c r="H24" s="453"/>
      <c r="I24" s="1054"/>
      <c r="J24" s="39">
        <f t="shared" si="0"/>
        <v>0</v>
      </c>
      <c r="K24" s="40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2"/>
        <v>0</v>
      </c>
      <c r="F25" s="1036"/>
      <c r="G25" s="658"/>
      <c r="H25" s="453"/>
      <c r="I25" s="1054"/>
      <c r="J25" s="39">
        <f t="shared" si="0"/>
        <v>0</v>
      </c>
      <c r="K25" s="81"/>
      <c r="L25" s="566"/>
      <c r="M25" s="61"/>
      <c r="N25" s="42">
        <f t="shared" si="1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2"/>
        <v>0</v>
      </c>
      <c r="F26" s="1036"/>
      <c r="G26" s="658"/>
      <c r="H26" s="453"/>
      <c r="I26" s="1054"/>
      <c r="J26" s="39">
        <f t="shared" si="0"/>
        <v>0</v>
      </c>
      <c r="K26" s="81"/>
      <c r="L26" s="566"/>
      <c r="M26" s="61"/>
      <c r="N26" s="42">
        <f t="shared" si="1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2"/>
        <v>0</v>
      </c>
      <c r="F27" s="1036"/>
      <c r="G27" s="658"/>
      <c r="H27" s="453"/>
      <c r="I27" s="1054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2"/>
        <v>0</v>
      </c>
      <c r="F28" s="1038"/>
      <c r="G28" s="120"/>
      <c r="H28" s="59"/>
      <c r="I28" s="1039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2"/>
        <v>0</v>
      </c>
      <c r="F29" s="1038"/>
      <c r="G29" s="120"/>
      <c r="H29" s="59"/>
      <c r="I29" s="1039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2"/>
        <v>0</v>
      </c>
      <c r="F30" s="1038"/>
      <c r="G30" s="120"/>
      <c r="H30" s="59"/>
      <c r="I30" s="1039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2"/>
        <v>0</v>
      </c>
      <c r="F31" s="1038"/>
      <c r="G31" s="120"/>
      <c r="H31" s="59"/>
      <c r="I31" s="1039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2"/>
        <v>0</v>
      </c>
      <c r="F32" s="1038"/>
      <c r="G32" s="120"/>
      <c r="H32" s="59"/>
      <c r="I32" s="1039"/>
      <c r="J32" s="39">
        <f t="shared" si="0"/>
        <v>0</v>
      </c>
      <c r="K32" s="81"/>
      <c r="L32" s="566"/>
      <c r="M32" s="61"/>
      <c r="N32" s="42">
        <f t="shared" si="1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2"/>
        <v>0</v>
      </c>
      <c r="F33" s="1038"/>
      <c r="G33" s="120"/>
      <c r="H33" s="59"/>
      <c r="I33" s="1039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2"/>
        <v>0</v>
      </c>
      <c r="F34" s="1038"/>
      <c r="G34" s="120"/>
      <c r="H34" s="59"/>
      <c r="I34" s="1039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2"/>
        <v>0</v>
      </c>
      <c r="F35" s="1038"/>
      <c r="G35" s="120"/>
      <c r="H35" s="59"/>
      <c r="I35" s="1039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1038"/>
      <c r="G36" s="120"/>
      <c r="H36" s="59"/>
      <c r="I36" s="1039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2"/>
        <v>0</v>
      </c>
      <c r="F37" s="1038"/>
      <c r="G37" s="120"/>
      <c r="H37" s="59"/>
      <c r="I37" s="1039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2"/>
        <v>0</v>
      </c>
      <c r="F38" s="1038"/>
      <c r="G38" s="120"/>
      <c r="H38" s="59"/>
      <c r="I38" s="1039"/>
      <c r="J38" s="39">
        <f t="shared" si="0"/>
        <v>0</v>
      </c>
      <c r="K38" s="81"/>
      <c r="L38" s="566"/>
      <c r="M38" s="61"/>
      <c r="N38" s="42">
        <f t="shared" si="1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2"/>
        <v>0</v>
      </c>
      <c r="F39" s="1038"/>
      <c r="G39" s="120"/>
      <c r="H39" s="59"/>
      <c r="I39" s="1039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2"/>
        <v>0</v>
      </c>
      <c r="F40" s="1038"/>
      <c r="G40" s="120"/>
      <c r="H40" s="59"/>
      <c r="I40" s="1039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2"/>
        <v>0</v>
      </c>
      <c r="F41" s="1038"/>
      <c r="G41" s="120"/>
      <c r="H41" s="59"/>
      <c r="I41" s="1039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2"/>
        <v>0</v>
      </c>
      <c r="F42" s="1038"/>
      <c r="G42" s="120"/>
      <c r="H42" s="59"/>
      <c r="I42" s="1039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2"/>
        <v>0</v>
      </c>
      <c r="F43" s="1038"/>
      <c r="G43" s="120"/>
      <c r="H43" s="59"/>
      <c r="I43" s="1039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2"/>
        <v>0</v>
      </c>
      <c r="F44" s="1038"/>
      <c r="G44" s="120"/>
      <c r="H44" s="59"/>
      <c r="I44" s="1039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2"/>
        <v>0</v>
      </c>
      <c r="F45" s="1038"/>
      <c r="G45" s="120"/>
      <c r="H45" s="59"/>
      <c r="I45" s="1039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2"/>
        <v>0</v>
      </c>
      <c r="F46" s="1038"/>
      <c r="G46" s="120"/>
      <c r="H46" s="59"/>
      <c r="I46" s="1039"/>
      <c r="J46" s="39">
        <f t="shared" si="0"/>
        <v>0</v>
      </c>
      <c r="K46" s="81"/>
      <c r="L46" s="566"/>
      <c r="M46" s="61"/>
      <c r="N46" s="42">
        <f t="shared" si="1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1038"/>
      <c r="G47" s="120"/>
      <c r="H47" s="59"/>
      <c r="I47" s="1039"/>
      <c r="J47" s="39">
        <f t="shared" si="0"/>
        <v>0</v>
      </c>
      <c r="K47" s="81"/>
      <c r="L47" s="566"/>
      <c r="M47" s="61"/>
      <c r="N47" s="42">
        <f t="shared" si="1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2"/>
        <v>0</v>
      </c>
      <c r="F48" s="1038"/>
      <c r="G48" s="120"/>
      <c r="H48" s="59"/>
      <c r="I48" s="1039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2"/>
        <v>0</v>
      </c>
      <c r="F49" s="1038"/>
      <c r="G49" s="120"/>
      <c r="H49" s="59"/>
      <c r="I49" s="1039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2"/>
        <v>0</v>
      </c>
      <c r="F50" s="1038"/>
      <c r="G50" s="120"/>
      <c r="H50" s="59"/>
      <c r="I50" s="1039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1038"/>
      <c r="G51" s="120"/>
      <c r="H51" s="59"/>
      <c r="I51" s="1039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2"/>
        <v>0</v>
      </c>
      <c r="F52" s="1038"/>
      <c r="G52" s="120"/>
      <c r="H52" s="59"/>
      <c r="I52" s="1039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2"/>
        <v>0</v>
      </c>
      <c r="F53" s="1038"/>
      <c r="G53" s="120"/>
      <c r="H53" s="59"/>
      <c r="I53" s="1039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1038"/>
      <c r="G54" s="120"/>
      <c r="H54" s="59"/>
      <c r="I54" s="1039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2"/>
        <v>0</v>
      </c>
      <c r="F55" s="1038"/>
      <c r="G55" s="120"/>
      <c r="H55" s="59"/>
      <c r="I55" s="1039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2"/>
        <v>0</v>
      </c>
      <c r="F56" s="1038"/>
      <c r="G56" s="120"/>
      <c r="H56" s="59"/>
      <c r="I56" s="1039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1038"/>
      <c r="G57" s="120"/>
      <c r="H57" s="59"/>
      <c r="I57" s="1039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2"/>
        <v>0</v>
      </c>
      <c r="F58" s="1038"/>
      <c r="G58" s="120"/>
      <c r="H58" s="59"/>
      <c r="I58" s="1039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2"/>
        <v>0</v>
      </c>
      <c r="F59" s="1038"/>
      <c r="G59" s="120"/>
      <c r="H59" s="59"/>
      <c r="I59" s="1039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1039"/>
      <c r="G60" s="120"/>
      <c r="H60" s="59"/>
      <c r="I60" s="1039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2"/>
        <v>0</v>
      </c>
      <c r="F61" s="1040"/>
      <c r="G61" s="136"/>
      <c r="H61" s="131"/>
      <c r="I61" s="1056"/>
      <c r="J61" s="39">
        <f t="shared" si="0"/>
        <v>0</v>
      </c>
      <c r="K61" s="133"/>
      <c r="L61" s="567"/>
      <c r="M61" s="134"/>
      <c r="N61" s="42">
        <f t="shared" si="1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.75" thickTop="1" thickBot="1" x14ac:dyDescent="0.4">
      <c r="A62" s="142"/>
      <c r="B62" s="1033"/>
      <c r="C62" s="144"/>
      <c r="D62" s="145"/>
      <c r="E62" s="34"/>
      <c r="F62" s="1041"/>
      <c r="G62" s="803"/>
      <c r="H62" s="148"/>
      <c r="I62" s="1041"/>
      <c r="J62" s="39">
        <f t="shared" si="0"/>
        <v>0</v>
      </c>
      <c r="K62" s="40"/>
      <c r="L62" s="566"/>
      <c r="M62" s="61"/>
      <c r="N62" s="42">
        <f t="shared" si="1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1.5" customHeight="1" x14ac:dyDescent="0.35">
      <c r="A63" s="1019" t="s">
        <v>686</v>
      </c>
      <c r="B63" s="1066" t="s">
        <v>687</v>
      </c>
      <c r="C63" s="1068" t="s">
        <v>693</v>
      </c>
      <c r="D63" s="1067"/>
      <c r="E63" s="56"/>
      <c r="F63" s="1032">
        <f>3921.569+2215.976</f>
        <v>6137.5450000000001</v>
      </c>
      <c r="G63" s="659"/>
      <c r="H63" s="1075" t="s">
        <v>692</v>
      </c>
      <c r="I63" s="1076">
        <f>3921.569+2215.976</f>
        <v>6137.5450000000001</v>
      </c>
      <c r="J63" s="39">
        <f t="shared" si="0"/>
        <v>0</v>
      </c>
      <c r="K63" s="40">
        <v>102</v>
      </c>
      <c r="L63" s="582"/>
      <c r="M63" s="583"/>
      <c r="N63" s="42">
        <f t="shared" si="1"/>
        <v>626029.59</v>
      </c>
      <c r="O63" s="1082" t="s">
        <v>22</v>
      </c>
      <c r="P63" s="1083" t="s">
        <v>690</v>
      </c>
      <c r="Q63" s="615"/>
      <c r="R63" s="125"/>
      <c r="S63" s="48"/>
      <c r="T63" s="48"/>
      <c r="U63" s="49"/>
      <c r="V63" s="50"/>
    </row>
    <row r="64" spans="1:24" ht="18.75" customHeight="1" thickBot="1" x14ac:dyDescent="0.4">
      <c r="A64" s="843"/>
      <c r="B64" s="1066" t="s">
        <v>691</v>
      </c>
      <c r="C64" s="1069"/>
      <c r="D64" s="409"/>
      <c r="E64" s="56"/>
      <c r="F64" s="1032">
        <v>295.3</v>
      </c>
      <c r="G64" s="1051"/>
      <c r="H64" s="1077"/>
      <c r="I64" s="1076">
        <v>295.3</v>
      </c>
      <c r="J64" s="39">
        <f t="shared" si="0"/>
        <v>0</v>
      </c>
      <c r="K64" s="40">
        <v>145</v>
      </c>
      <c r="L64" s="582"/>
      <c r="M64" s="583"/>
      <c r="N64" s="42">
        <f t="shared" si="1"/>
        <v>42818.5</v>
      </c>
      <c r="O64" s="1084"/>
      <c r="P64" s="1085"/>
      <c r="Q64" s="543"/>
      <c r="R64" s="125"/>
      <c r="S64" s="48"/>
      <c r="T64" s="48"/>
      <c r="U64" s="49"/>
      <c r="V64" s="50"/>
    </row>
    <row r="65" spans="1:22" x14ac:dyDescent="0.35">
      <c r="A65" s="1070" t="s">
        <v>686</v>
      </c>
      <c r="B65" s="1066" t="s">
        <v>687</v>
      </c>
      <c r="C65" s="1073" t="s">
        <v>693</v>
      </c>
      <c r="D65" s="409"/>
      <c r="E65" s="56"/>
      <c r="F65" s="1032">
        <f>3921.569</f>
        <v>3921.569</v>
      </c>
      <c r="G65" s="434"/>
      <c r="H65" s="1050" t="s">
        <v>694</v>
      </c>
      <c r="I65" s="1032">
        <f>3921.569</f>
        <v>3921.569</v>
      </c>
      <c r="J65" s="39">
        <f t="shared" si="0"/>
        <v>0</v>
      </c>
      <c r="K65" s="40">
        <v>102</v>
      </c>
      <c r="L65" s="582" t="s">
        <v>688</v>
      </c>
      <c r="M65" s="583"/>
      <c r="N65" s="42">
        <f t="shared" si="1"/>
        <v>400000.038</v>
      </c>
      <c r="O65" s="1080" t="s">
        <v>22</v>
      </c>
      <c r="P65" s="1078" t="s">
        <v>695</v>
      </c>
      <c r="Q65" s="543"/>
      <c r="R65" s="125"/>
      <c r="S65" s="48"/>
      <c r="T65" s="48"/>
      <c r="U65" s="49"/>
      <c r="V65" s="50"/>
    </row>
    <row r="66" spans="1:22" ht="18.75" customHeight="1" thickBot="1" x14ac:dyDescent="0.4">
      <c r="A66" s="1071"/>
      <c r="B66" s="1066"/>
      <c r="C66" s="1074"/>
      <c r="D66" s="409"/>
      <c r="E66" s="56"/>
      <c r="F66" s="1032"/>
      <c r="G66" s="659"/>
      <c r="H66" s="421"/>
      <c r="I66" s="1032"/>
      <c r="J66" s="39">
        <f t="shared" si="0"/>
        <v>0</v>
      </c>
      <c r="K66" s="40"/>
      <c r="L66" s="582"/>
      <c r="M66" s="583"/>
      <c r="N66" s="42">
        <f t="shared" si="1"/>
        <v>0</v>
      </c>
      <c r="O66" s="1081"/>
      <c r="P66" s="1079"/>
      <c r="Q66" s="543"/>
      <c r="R66" s="125"/>
      <c r="S66" s="48"/>
      <c r="T66" s="48"/>
      <c r="U66" s="49"/>
      <c r="V66" s="50"/>
    </row>
    <row r="67" spans="1:22" ht="18.75" x14ac:dyDescent="0.3">
      <c r="A67" s="416"/>
      <c r="B67" s="153" t="s">
        <v>23</v>
      </c>
      <c r="C67" s="1072"/>
      <c r="D67" s="160"/>
      <c r="E67" s="56"/>
      <c r="F67" s="1032"/>
      <c r="G67" s="659"/>
      <c r="H67" s="164"/>
      <c r="I67" s="1032"/>
      <c r="J67" s="39">
        <f t="shared" si="0"/>
        <v>0</v>
      </c>
      <c r="K67" s="462"/>
      <c r="L67" s="584"/>
      <c r="M67" s="585"/>
      <c r="N67" s="42">
        <f t="shared" si="1"/>
        <v>0</v>
      </c>
      <c r="O67" s="790"/>
      <c r="P67" s="792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032"/>
      <c r="G68" s="659"/>
      <c r="H68" s="164"/>
      <c r="I68" s="1032"/>
      <c r="J68" s="39"/>
      <c r="K68" s="462"/>
      <c r="L68" s="584"/>
      <c r="M68" s="585"/>
      <c r="N68" s="42">
        <f t="shared" si="1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032"/>
      <c r="G69" s="659"/>
      <c r="H69" s="164"/>
      <c r="I69" s="1032"/>
      <c r="J69" s="39"/>
      <c r="K69" s="628"/>
      <c r="L69" s="755"/>
      <c r="M69" s="468"/>
      <c r="N69" s="42">
        <f t="shared" ref="N69:N133" si="3">K69*I69</f>
        <v>0</v>
      </c>
      <c r="O69" s="375"/>
      <c r="P69" s="674"/>
      <c r="Q69" s="543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032"/>
      <c r="G70" s="155"/>
      <c r="H70" s="155"/>
      <c r="I70" s="1032"/>
      <c r="J70" s="39">
        <f t="shared" ref="J70:J133" si="4">I70-F70</f>
        <v>0</v>
      </c>
      <c r="K70" s="688"/>
      <c r="L70" s="755"/>
      <c r="M70" s="468"/>
      <c r="N70" s="42">
        <f t="shared" si="3"/>
        <v>0</v>
      </c>
      <c r="O70" s="375"/>
      <c r="P70" s="674"/>
      <c r="Q70" s="543"/>
      <c r="R70" s="125"/>
      <c r="S70" s="48"/>
      <c r="T70" s="48"/>
      <c r="U70" s="49"/>
      <c r="V70" s="50"/>
    </row>
    <row r="71" spans="1:22" ht="18.75" x14ac:dyDescent="0.3">
      <c r="A71" s="110"/>
      <c r="B71" s="743"/>
      <c r="C71" s="807"/>
      <c r="D71" s="782"/>
      <c r="E71" s="743"/>
      <c r="F71" s="1032"/>
      <c r="G71" s="155"/>
      <c r="H71" s="155"/>
      <c r="I71" s="1032"/>
      <c r="J71" s="39">
        <f t="shared" si="4"/>
        <v>0</v>
      </c>
      <c r="K71" s="688"/>
      <c r="L71" s="755"/>
      <c r="M71" s="468"/>
      <c r="N71" s="42">
        <f t="shared" si="3"/>
        <v>0</v>
      </c>
      <c r="O71" s="476"/>
      <c r="P71" s="674"/>
      <c r="Q71" s="543"/>
      <c r="R71" s="125"/>
      <c r="S71" s="48"/>
      <c r="T71" s="48"/>
      <c r="U71" s="49"/>
      <c r="V71" s="50"/>
    </row>
    <row r="72" spans="1:22" ht="18.75" customHeight="1" x14ac:dyDescent="0.3">
      <c r="A72" s="152"/>
      <c r="B72" s="743"/>
      <c r="C72" s="808"/>
      <c r="D72" s="782"/>
      <c r="E72" s="743"/>
      <c r="F72" s="1032"/>
      <c r="G72" s="155"/>
      <c r="H72" s="155"/>
      <c r="I72" s="1032"/>
      <c r="J72" s="39">
        <f t="shared" si="4"/>
        <v>0</v>
      </c>
      <c r="K72" s="688"/>
      <c r="L72" s="1030"/>
      <c r="M72" s="468"/>
      <c r="N72" s="42">
        <f t="shared" si="3"/>
        <v>0</v>
      </c>
      <c r="O72" s="375"/>
      <c r="P72" s="674"/>
      <c r="Q72" s="543"/>
      <c r="R72" s="125"/>
      <c r="S72" s="48"/>
      <c r="T72" s="48"/>
      <c r="U72" s="49"/>
      <c r="V72" s="50"/>
    </row>
    <row r="73" spans="1:22" ht="19.5" customHeight="1" x14ac:dyDescent="0.3">
      <c r="A73" s="152"/>
      <c r="B73" s="743"/>
      <c r="C73" s="808"/>
      <c r="D73" s="782"/>
      <c r="E73" s="743"/>
      <c r="F73" s="1032"/>
      <c r="G73" s="155"/>
      <c r="H73" s="155"/>
      <c r="I73" s="1032"/>
      <c r="J73" s="39">
        <v>0</v>
      </c>
      <c r="K73" s="688"/>
      <c r="L73" s="1031"/>
      <c r="M73" s="468"/>
      <c r="N73" s="42">
        <f t="shared" si="3"/>
        <v>0</v>
      </c>
      <c r="O73" s="375"/>
      <c r="P73" s="674"/>
      <c r="Q73" s="543"/>
      <c r="R73" s="125"/>
      <c r="S73" s="48"/>
      <c r="T73" s="48"/>
      <c r="U73" s="49"/>
      <c r="V73" s="50"/>
    </row>
    <row r="74" spans="1:22" ht="18.75" x14ac:dyDescent="0.3">
      <c r="A74" s="110"/>
      <c r="B74" s="743"/>
      <c r="C74" s="743"/>
      <c r="D74" s="782"/>
      <c r="E74" s="743"/>
      <c r="F74" s="1032"/>
      <c r="G74" s="155"/>
      <c r="H74" s="155"/>
      <c r="I74" s="1032"/>
      <c r="J74" s="39">
        <f t="shared" si="4"/>
        <v>0</v>
      </c>
      <c r="K74" s="688"/>
      <c r="L74" s="755"/>
      <c r="M74" s="468"/>
      <c r="N74" s="42">
        <f t="shared" si="3"/>
        <v>0</v>
      </c>
      <c r="O74" s="375"/>
      <c r="P74" s="674"/>
      <c r="Q74" s="543"/>
      <c r="R74" s="125"/>
      <c r="S74" s="48"/>
      <c r="T74" s="48"/>
      <c r="U74" s="49"/>
      <c r="V74" s="50"/>
    </row>
    <row r="75" spans="1:22" ht="18.75" x14ac:dyDescent="0.3">
      <c r="A75" s="110"/>
      <c r="B75" s="743"/>
      <c r="C75" s="743"/>
      <c r="D75" s="782"/>
      <c r="E75" s="743"/>
      <c r="F75" s="1032"/>
      <c r="G75" s="155"/>
      <c r="H75" s="155"/>
      <c r="I75" s="1032"/>
      <c r="J75" s="39">
        <f t="shared" si="4"/>
        <v>0</v>
      </c>
      <c r="K75" s="688"/>
      <c r="L75" s="755"/>
      <c r="M75" s="468"/>
      <c r="N75" s="42">
        <f t="shared" si="3"/>
        <v>0</v>
      </c>
      <c r="O75" s="375"/>
      <c r="P75" s="674"/>
      <c r="Q75" s="543"/>
      <c r="R75" s="125"/>
      <c r="S75" s="48"/>
      <c r="T75" s="48"/>
      <c r="U75" s="49"/>
      <c r="V75" s="50"/>
    </row>
    <row r="76" spans="1:22" ht="18.75" x14ac:dyDescent="0.3">
      <c r="A76" s="742"/>
      <c r="B76" s="743"/>
      <c r="C76" s="743"/>
      <c r="D76" s="743"/>
      <c r="E76" s="743"/>
      <c r="F76" s="1032"/>
      <c r="G76" s="155"/>
      <c r="H76" s="155"/>
      <c r="I76" s="1032"/>
      <c r="J76" s="39">
        <f t="shared" si="4"/>
        <v>0</v>
      </c>
      <c r="K76" s="688"/>
      <c r="L76" s="762"/>
      <c r="M76" s="468"/>
      <c r="N76" s="42">
        <f>K76*I76+45.2*60</f>
        <v>2712</v>
      </c>
      <c r="O76" s="375"/>
      <c r="P76" s="674"/>
      <c r="Q76" s="543"/>
      <c r="R76" s="125"/>
      <c r="S76" s="48"/>
      <c r="T76" s="48"/>
      <c r="U76" s="49"/>
      <c r="V76" s="50"/>
    </row>
    <row r="77" spans="1:22" ht="25.5" customHeight="1" x14ac:dyDescent="0.3">
      <c r="A77" s="110"/>
      <c r="B77" s="743"/>
      <c r="C77" s="743"/>
      <c r="D77" s="743"/>
      <c r="E77" s="743"/>
      <c r="F77" s="1032"/>
      <c r="G77" s="155"/>
      <c r="H77" s="155"/>
      <c r="I77" s="1032"/>
      <c r="J77" s="39">
        <f t="shared" si="4"/>
        <v>0</v>
      </c>
      <c r="K77" s="687"/>
      <c r="L77" s="762"/>
      <c r="M77" s="468"/>
      <c r="N77" s="42">
        <f t="shared" si="3"/>
        <v>0</v>
      </c>
      <c r="O77" s="375"/>
      <c r="P77" s="674"/>
      <c r="Q77" s="543"/>
      <c r="R77" s="125"/>
      <c r="S77" s="48"/>
      <c r="T77" s="48"/>
      <c r="U77" s="49"/>
      <c r="V77" s="50"/>
    </row>
    <row r="78" spans="1:22" ht="18.75" customHeight="1" x14ac:dyDescent="0.3">
      <c r="A78" s="110"/>
      <c r="B78" s="743"/>
      <c r="C78" s="743"/>
      <c r="D78" s="743"/>
      <c r="E78" s="743"/>
      <c r="F78" s="1042"/>
      <c r="G78" s="751"/>
      <c r="H78" s="750"/>
      <c r="I78" s="1057"/>
      <c r="J78" s="39">
        <f t="shared" si="4"/>
        <v>0</v>
      </c>
      <c r="K78" s="688"/>
      <c r="L78" s="762"/>
      <c r="M78" s="468"/>
      <c r="N78" s="42">
        <f t="shared" si="3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/>
      <c r="B79" s="743"/>
      <c r="C79" s="743"/>
      <c r="D79" s="743"/>
      <c r="E79" s="743"/>
      <c r="F79" s="1042"/>
      <c r="G79" s="751"/>
      <c r="H79" s="750"/>
      <c r="I79" s="1057"/>
      <c r="J79" s="39">
        <f t="shared" si="4"/>
        <v>0</v>
      </c>
      <c r="K79" s="688"/>
      <c r="L79" s="762"/>
      <c r="M79" s="763"/>
      <c r="N79" s="42">
        <f t="shared" si="3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18.75" x14ac:dyDescent="0.3">
      <c r="A80" s="110"/>
      <c r="B80" s="743"/>
      <c r="C80" s="743"/>
      <c r="D80" s="743"/>
      <c r="E80" s="743"/>
      <c r="F80" s="1042"/>
      <c r="G80" s="748"/>
      <c r="H80" s="745"/>
      <c r="I80" s="1058"/>
      <c r="J80" s="39">
        <f t="shared" si="4"/>
        <v>0</v>
      </c>
      <c r="K80" s="688"/>
      <c r="L80" s="755"/>
      <c r="M80" s="763"/>
      <c r="N80" s="42">
        <f t="shared" si="3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19.5" x14ac:dyDescent="0.3">
      <c r="A81" s="449"/>
      <c r="B81" s="743"/>
      <c r="C81" s="743"/>
      <c r="D81" s="743"/>
      <c r="E81" s="743"/>
      <c r="F81" s="1042"/>
      <c r="G81" s="748"/>
      <c r="H81" s="745"/>
      <c r="I81" s="1058"/>
      <c r="J81" s="39">
        <f t="shared" si="4"/>
        <v>0</v>
      </c>
      <c r="K81" s="688"/>
      <c r="L81" s="756"/>
      <c r="M81" s="468"/>
      <c r="N81" s="42">
        <f>K81*I81+89.58*68</f>
        <v>6091.44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43"/>
      <c r="C82" s="743"/>
      <c r="D82" s="743"/>
      <c r="E82" s="743"/>
      <c r="F82" s="1042"/>
      <c r="G82" s="751"/>
      <c r="H82" s="750"/>
      <c r="I82" s="1058"/>
      <c r="J82" s="39">
        <f t="shared" si="4"/>
        <v>0</v>
      </c>
      <c r="K82" s="688"/>
      <c r="L82" s="764"/>
      <c r="M82" s="468"/>
      <c r="N82" s="42">
        <f t="shared" si="3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43"/>
      <c r="C83" s="743"/>
      <c r="D83" s="743"/>
      <c r="E83" s="743"/>
      <c r="F83" s="1042"/>
      <c r="G83" s="751"/>
      <c r="H83" s="750"/>
      <c r="I83" s="1058"/>
      <c r="J83" s="39">
        <f t="shared" si="4"/>
        <v>0</v>
      </c>
      <c r="K83" s="688"/>
      <c r="L83" s="764"/>
      <c r="M83" s="765"/>
      <c r="N83" s="42">
        <f>K83*I83</f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43"/>
      <c r="C84" s="743"/>
      <c r="D84" s="743"/>
      <c r="E84" s="743"/>
      <c r="F84" s="1042"/>
      <c r="G84" s="751"/>
      <c r="H84" s="750"/>
      <c r="I84" s="1058"/>
      <c r="J84" s="39">
        <f t="shared" si="4"/>
        <v>0</v>
      </c>
      <c r="K84" s="688"/>
      <c r="L84" s="764"/>
      <c r="M84" s="766"/>
      <c r="N84" s="42">
        <f>K84*I84</f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43"/>
      <c r="C85" s="743"/>
      <c r="D85" s="743"/>
      <c r="E85" s="743"/>
      <c r="F85" s="1042"/>
      <c r="G85" s="748"/>
      <c r="H85" s="746"/>
      <c r="I85" s="1058"/>
      <c r="J85" s="39">
        <f t="shared" si="4"/>
        <v>0</v>
      </c>
      <c r="K85" s="688"/>
      <c r="L85" s="756"/>
      <c r="M85" s="468"/>
      <c r="N85" s="42">
        <f>K85*I85</f>
        <v>0</v>
      </c>
      <c r="O85" s="769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43"/>
      <c r="C86" s="743"/>
      <c r="D86" s="743"/>
      <c r="E86" s="743"/>
      <c r="F86" s="1042"/>
      <c r="G86" s="748"/>
      <c r="H86" s="745"/>
      <c r="I86" s="1058"/>
      <c r="J86" s="39">
        <f t="shared" si="4"/>
        <v>0</v>
      </c>
      <c r="K86" s="688"/>
      <c r="L86" s="756"/>
      <c r="M86" s="468"/>
      <c r="N86" s="42">
        <f>K86*I86</f>
        <v>0</v>
      </c>
      <c r="O86" s="769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43"/>
      <c r="C87" s="743"/>
      <c r="D87" s="743"/>
      <c r="E87" s="743"/>
      <c r="F87" s="1042"/>
      <c r="G87" s="748"/>
      <c r="H87" s="745"/>
      <c r="I87" s="1058"/>
      <c r="J87" s="39">
        <f t="shared" si="4"/>
        <v>0</v>
      </c>
      <c r="K87" s="688"/>
      <c r="L87" s="756"/>
      <c r="M87" s="468"/>
      <c r="N87" s="42">
        <f t="shared" ref="N87:N95" si="5">K87*I87</f>
        <v>0</v>
      </c>
      <c r="O87" s="769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43"/>
      <c r="C88" s="743"/>
      <c r="D88" s="743"/>
      <c r="E88" s="743"/>
      <c r="F88" s="1042"/>
      <c r="G88" s="748"/>
      <c r="H88" s="745"/>
      <c r="I88" s="1058"/>
      <c r="J88" s="39">
        <f t="shared" si="4"/>
        <v>0</v>
      </c>
      <c r="K88" s="688"/>
      <c r="L88" s="757"/>
      <c r="M88" s="468"/>
      <c r="N88" s="42">
        <f t="shared" si="5"/>
        <v>0</v>
      </c>
      <c r="O88" s="769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43"/>
      <c r="C89" s="743"/>
      <c r="D89" s="743"/>
      <c r="E89" s="743"/>
      <c r="F89" s="1042"/>
      <c r="G89" s="748"/>
      <c r="H89" s="745"/>
      <c r="I89" s="1058"/>
      <c r="J89" s="39">
        <f t="shared" si="4"/>
        <v>0</v>
      </c>
      <c r="K89" s="688"/>
      <c r="L89" s="757"/>
      <c r="M89" s="468"/>
      <c r="N89" s="42">
        <f t="shared" si="5"/>
        <v>0</v>
      </c>
      <c r="O89" s="769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43"/>
      <c r="C90" s="743"/>
      <c r="D90" s="743"/>
      <c r="E90" s="743"/>
      <c r="F90" s="1042"/>
      <c r="G90" s="748"/>
      <c r="H90" s="745"/>
      <c r="I90" s="1058"/>
      <c r="J90" s="39">
        <f t="shared" si="4"/>
        <v>0</v>
      </c>
      <c r="K90" s="688"/>
      <c r="L90" s="757"/>
      <c r="M90" s="468"/>
      <c r="N90" s="42">
        <f t="shared" si="5"/>
        <v>0</v>
      </c>
      <c r="O90" s="769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43"/>
      <c r="C91" s="743"/>
      <c r="D91" s="743"/>
      <c r="E91" s="743"/>
      <c r="F91" s="1042"/>
      <c r="G91" s="751"/>
      <c r="H91" s="750"/>
      <c r="I91" s="1058"/>
      <c r="J91" s="39">
        <f t="shared" si="4"/>
        <v>0</v>
      </c>
      <c r="K91" s="688"/>
      <c r="L91" s="757"/>
      <c r="M91" s="468"/>
      <c r="N91" s="42">
        <f t="shared" si="5"/>
        <v>0</v>
      </c>
      <c r="O91" s="771"/>
      <c r="P91" s="772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43"/>
      <c r="C92" s="743"/>
      <c r="D92" s="743"/>
      <c r="E92" s="743"/>
      <c r="F92" s="1042"/>
      <c r="G92" s="751"/>
      <c r="H92" s="750"/>
      <c r="I92" s="1058"/>
      <c r="J92" s="39">
        <f t="shared" si="4"/>
        <v>0</v>
      </c>
      <c r="K92" s="688"/>
      <c r="L92" s="756"/>
      <c r="M92" s="468"/>
      <c r="N92" s="42">
        <f t="shared" si="5"/>
        <v>0</v>
      </c>
      <c r="O92" s="771"/>
      <c r="P92" s="772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43"/>
      <c r="C93" s="743"/>
      <c r="D93" s="743"/>
      <c r="E93" s="743"/>
      <c r="F93" s="1042"/>
      <c r="G93" s="748"/>
      <c r="H93" s="754"/>
      <c r="I93" s="1058"/>
      <c r="J93" s="39">
        <f t="shared" si="4"/>
        <v>0</v>
      </c>
      <c r="K93" s="688"/>
      <c r="L93" s="756"/>
      <c r="M93" s="468"/>
      <c r="N93" s="42">
        <f t="shared" si="5"/>
        <v>0</v>
      </c>
      <c r="O93" s="771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43"/>
      <c r="C94" s="743"/>
      <c r="D94" s="743"/>
      <c r="E94" s="743"/>
      <c r="F94" s="1042"/>
      <c r="G94" s="751"/>
      <c r="H94" s="747"/>
      <c r="I94" s="1058"/>
      <c r="J94" s="39">
        <f t="shared" si="4"/>
        <v>0</v>
      </c>
      <c r="K94" s="628"/>
      <c r="L94" s="767"/>
      <c r="M94" s="468"/>
      <c r="N94" s="42">
        <f t="shared" si="5"/>
        <v>0</v>
      </c>
      <c r="O94" s="769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43"/>
      <c r="C95" s="743"/>
      <c r="D95" s="743"/>
      <c r="E95" s="743"/>
      <c r="F95" s="1042"/>
      <c r="G95" s="751"/>
      <c r="H95" s="747"/>
      <c r="I95" s="1058"/>
      <c r="J95" s="39">
        <f t="shared" si="4"/>
        <v>0</v>
      </c>
      <c r="K95" s="628"/>
      <c r="L95" s="767"/>
      <c r="M95" s="468"/>
      <c r="N95" s="42">
        <f t="shared" si="5"/>
        <v>0</v>
      </c>
      <c r="O95" s="769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43"/>
      <c r="C96" s="743"/>
      <c r="D96" s="743"/>
      <c r="E96" s="743"/>
      <c r="F96" s="1042"/>
      <c r="G96" s="751"/>
      <c r="H96" s="750"/>
      <c r="I96" s="1058"/>
      <c r="J96" s="39">
        <f t="shared" si="4"/>
        <v>0</v>
      </c>
      <c r="K96" s="628"/>
      <c r="L96" s="767"/>
      <c r="M96" s="468"/>
      <c r="N96" s="42">
        <f t="shared" si="3"/>
        <v>0</v>
      </c>
      <c r="O96" s="769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43"/>
      <c r="C97" s="743"/>
      <c r="D97" s="743"/>
      <c r="E97" s="743"/>
      <c r="F97" s="1042"/>
      <c r="G97" s="751"/>
      <c r="H97" s="750"/>
      <c r="I97" s="1058"/>
      <c r="J97" s="39">
        <f t="shared" si="4"/>
        <v>0</v>
      </c>
      <c r="K97" s="628"/>
      <c r="L97" s="767"/>
      <c r="M97" s="468"/>
      <c r="N97" s="42">
        <f t="shared" si="3"/>
        <v>0</v>
      </c>
      <c r="O97" s="769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43"/>
      <c r="C98" s="743"/>
      <c r="D98" s="743"/>
      <c r="E98" s="743"/>
      <c r="F98" s="1042"/>
      <c r="G98" s="751"/>
      <c r="H98" s="750"/>
      <c r="I98" s="1058"/>
      <c r="J98" s="39">
        <f t="shared" si="4"/>
        <v>0</v>
      </c>
      <c r="K98" s="628"/>
      <c r="L98" s="767"/>
      <c r="M98" s="468"/>
      <c r="N98" s="42">
        <f t="shared" si="3"/>
        <v>0</v>
      </c>
      <c r="O98" s="769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43"/>
      <c r="C99" s="743"/>
      <c r="D99" s="743"/>
      <c r="E99" s="743"/>
      <c r="F99" s="1042"/>
      <c r="G99" s="749"/>
      <c r="H99" s="747"/>
      <c r="I99" s="1058"/>
      <c r="J99" s="39">
        <f t="shared" si="4"/>
        <v>0</v>
      </c>
      <c r="K99" s="628"/>
      <c r="L99" s="768"/>
      <c r="M99" s="468"/>
      <c r="N99" s="42">
        <f t="shared" si="3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43"/>
      <c r="C100" s="743"/>
      <c r="D100" s="743"/>
      <c r="E100" s="743"/>
      <c r="F100" s="1042"/>
      <c r="G100" s="751"/>
      <c r="H100" s="747"/>
      <c r="I100" s="1058"/>
      <c r="J100" s="39">
        <f t="shared" si="4"/>
        <v>0</v>
      </c>
      <c r="K100" s="628"/>
      <c r="L100" s="768"/>
      <c r="M100" s="468"/>
      <c r="N100" s="42">
        <f t="shared" si="3"/>
        <v>0</v>
      </c>
      <c r="O100" s="769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43"/>
      <c r="C101" s="743"/>
      <c r="D101" s="743"/>
      <c r="E101" s="743"/>
      <c r="F101" s="1042"/>
      <c r="G101" s="751"/>
      <c r="H101" s="747"/>
      <c r="I101" s="1058"/>
      <c r="J101" s="39">
        <f t="shared" si="4"/>
        <v>0</v>
      </c>
      <c r="K101" s="628"/>
      <c r="L101" s="768"/>
      <c r="M101" s="468"/>
      <c r="N101" s="42">
        <f t="shared" si="3"/>
        <v>0</v>
      </c>
      <c r="O101" s="769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43"/>
      <c r="C102" s="743"/>
      <c r="D102" s="743"/>
      <c r="E102" s="743"/>
      <c r="F102" s="1042"/>
      <c r="G102" s="751"/>
      <c r="H102" s="747"/>
      <c r="I102" s="1058"/>
      <c r="J102" s="39">
        <f t="shared" si="4"/>
        <v>0</v>
      </c>
      <c r="K102" s="628"/>
      <c r="L102" s="768"/>
      <c r="M102" s="468"/>
      <c r="N102" s="42">
        <f t="shared" si="3"/>
        <v>0</v>
      </c>
      <c r="O102" s="769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43"/>
      <c r="C103" s="743"/>
      <c r="D103" s="743"/>
      <c r="E103" s="743"/>
      <c r="F103" s="1042"/>
      <c r="G103" s="749"/>
      <c r="H103" s="747"/>
      <c r="I103" s="1058"/>
      <c r="J103" s="39">
        <f t="shared" si="4"/>
        <v>0</v>
      </c>
      <c r="K103" s="628"/>
      <c r="L103" s="758"/>
      <c r="M103" s="468"/>
      <c r="N103" s="42">
        <f t="shared" si="3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1032"/>
      <c r="G104" s="659"/>
      <c r="H104" s="168"/>
      <c r="I104" s="1032"/>
      <c r="J104" s="39">
        <f t="shared" si="4"/>
        <v>0</v>
      </c>
      <c r="K104" s="628"/>
      <c r="L104" s="758"/>
      <c r="M104" s="468"/>
      <c r="N104" s="42">
        <f t="shared" si="3"/>
        <v>0</v>
      </c>
      <c r="O104" s="375"/>
      <c r="P104" s="770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032"/>
      <c r="G105" s="659"/>
      <c r="H105" s="168"/>
      <c r="I105" s="1032"/>
      <c r="J105" s="39">
        <f t="shared" si="4"/>
        <v>0</v>
      </c>
      <c r="K105" s="688"/>
      <c r="L105" s="758"/>
      <c r="M105" s="468"/>
      <c r="N105" s="42">
        <f t="shared" si="3"/>
        <v>0</v>
      </c>
      <c r="O105" s="375"/>
      <c r="P105" s="770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1032"/>
      <c r="G106" s="659"/>
      <c r="H106" s="164"/>
      <c r="I106" s="1032"/>
      <c r="J106" s="39">
        <f t="shared" si="4"/>
        <v>0</v>
      </c>
      <c r="K106" s="688"/>
      <c r="L106" s="758"/>
      <c r="M106" s="468"/>
      <c r="N106" s="42">
        <f t="shared" si="3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1032"/>
      <c r="G107" s="659"/>
      <c r="H107" s="164"/>
      <c r="I107" s="1032"/>
      <c r="J107" s="39">
        <f t="shared" si="4"/>
        <v>0</v>
      </c>
      <c r="K107" s="688"/>
      <c r="L107" s="758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1032"/>
      <c r="G108" s="659"/>
      <c r="H108" s="164"/>
      <c r="I108" s="1032"/>
      <c r="J108" s="39">
        <f t="shared" si="4"/>
        <v>0</v>
      </c>
      <c r="K108" s="688"/>
      <c r="L108" s="758"/>
      <c r="M108" s="468"/>
      <c r="N108" s="42">
        <f t="shared" si="3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6">D109*F109</f>
        <v>0</v>
      </c>
      <c r="F109" s="1032"/>
      <c r="G109" s="659"/>
      <c r="H109" s="164"/>
      <c r="I109" s="1032"/>
      <c r="J109" s="39">
        <f t="shared" si="4"/>
        <v>0</v>
      </c>
      <c r="K109" s="234"/>
      <c r="L109" s="575"/>
      <c r="M109" s="81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6"/>
        <v>0</v>
      </c>
      <c r="F110" s="1032"/>
      <c r="G110" s="659"/>
      <c r="H110" s="168"/>
      <c r="I110" s="1032"/>
      <c r="J110" s="39">
        <f t="shared" si="4"/>
        <v>0</v>
      </c>
      <c r="K110" s="234"/>
      <c r="L110" s="575"/>
      <c r="M110" s="81"/>
      <c r="N110" s="42">
        <f t="shared" si="3"/>
        <v>0</v>
      </c>
      <c r="O110" s="375"/>
      <c r="P110" s="770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6"/>
        <v>0</v>
      </c>
      <c r="F111" s="1032"/>
      <c r="G111" s="659"/>
      <c r="H111" s="168"/>
      <c r="I111" s="1032"/>
      <c r="J111" s="39">
        <f t="shared" si="4"/>
        <v>0</v>
      </c>
      <c r="K111" s="234"/>
      <c r="L111" s="575"/>
      <c r="M111" s="81"/>
      <c r="N111" s="42">
        <f t="shared" si="3"/>
        <v>0</v>
      </c>
      <c r="O111" s="375"/>
      <c r="P111" s="770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6"/>
        <v>0</v>
      </c>
      <c r="F112" s="1032"/>
      <c r="G112" s="659"/>
      <c r="H112" s="168"/>
      <c r="I112" s="1032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770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6"/>
        <v>0</v>
      </c>
      <c r="F113" s="1039"/>
      <c r="G113" s="120"/>
      <c r="H113" s="59"/>
      <c r="I113" s="1039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70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6"/>
        <v>0</v>
      </c>
      <c r="F114" s="1039"/>
      <c r="G114" s="120"/>
      <c r="H114" s="59"/>
      <c r="I114" s="1039"/>
      <c r="J114" s="39">
        <f t="shared" si="4"/>
        <v>0</v>
      </c>
      <c r="K114" s="234"/>
      <c r="L114" s="759"/>
      <c r="M114" s="759"/>
      <c r="N114" s="42">
        <f t="shared" si="3"/>
        <v>0</v>
      </c>
      <c r="O114" s="375"/>
      <c r="P114" s="770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6"/>
        <v>0</v>
      </c>
      <c r="F115" s="1039"/>
      <c r="G115" s="120"/>
      <c r="H115" s="59"/>
      <c r="I115" s="1039"/>
      <c r="J115" s="39">
        <f t="shared" si="4"/>
        <v>0</v>
      </c>
      <c r="K115" s="234"/>
      <c r="L115" s="759"/>
      <c r="M115" s="759"/>
      <c r="N115" s="42">
        <f t="shared" si="3"/>
        <v>0</v>
      </c>
      <c r="O115" s="375"/>
      <c r="P115" s="770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6"/>
        <v>0</v>
      </c>
      <c r="F116" s="1039"/>
      <c r="G116" s="120"/>
      <c r="H116" s="59"/>
      <c r="I116" s="1039"/>
      <c r="J116" s="39">
        <f t="shared" si="4"/>
        <v>0</v>
      </c>
      <c r="K116" s="234"/>
      <c r="L116" s="760"/>
      <c r="M116" s="761"/>
      <c r="N116" s="42">
        <f t="shared" si="3"/>
        <v>0</v>
      </c>
      <c r="O116" s="375"/>
      <c r="P116" s="770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6"/>
        <v>0</v>
      </c>
      <c r="F117" s="1039"/>
      <c r="G117" s="120"/>
      <c r="H117" s="59"/>
      <c r="I117" s="1039"/>
      <c r="J117" s="39">
        <f t="shared" si="4"/>
        <v>0</v>
      </c>
      <c r="K117" s="234"/>
      <c r="L117" s="760"/>
      <c r="M117" s="761"/>
      <c r="N117" s="42">
        <f t="shared" si="3"/>
        <v>0</v>
      </c>
      <c r="O117" s="375"/>
      <c r="P117" s="770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1039"/>
      <c r="G118" s="120"/>
      <c r="H118" s="59"/>
      <c r="I118" s="1039"/>
      <c r="J118" s="39">
        <f t="shared" si="4"/>
        <v>0</v>
      </c>
      <c r="K118" s="234"/>
      <c r="L118" s="575"/>
      <c r="M118" s="81"/>
      <c r="N118" s="42">
        <f t="shared" si="3"/>
        <v>0</v>
      </c>
      <c r="O118" s="375"/>
      <c r="P118" s="770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6"/>
        <v>0</v>
      </c>
      <c r="F119" s="1039"/>
      <c r="G119" s="120"/>
      <c r="H119" s="59"/>
      <c r="I119" s="1039"/>
      <c r="J119" s="39">
        <f t="shared" si="4"/>
        <v>0</v>
      </c>
      <c r="K119" s="234"/>
      <c r="L119" s="575"/>
      <c r="M119" s="81"/>
      <c r="N119" s="42">
        <f t="shared" si="3"/>
        <v>0</v>
      </c>
      <c r="O119" s="375"/>
      <c r="P119" s="770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6"/>
        <v>0</v>
      </c>
      <c r="F120" s="1039"/>
      <c r="G120" s="120"/>
      <c r="H120" s="59"/>
      <c r="I120" s="1039"/>
      <c r="J120" s="39">
        <f t="shared" si="4"/>
        <v>0</v>
      </c>
      <c r="K120" s="81"/>
      <c r="L120" s="582"/>
      <c r="M120" s="583"/>
      <c r="N120" s="42">
        <f t="shared" si="3"/>
        <v>0</v>
      </c>
      <c r="O120" s="375"/>
      <c r="P120" s="770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6"/>
        <v>0</v>
      </c>
      <c r="F121" s="1039"/>
      <c r="G121" s="120"/>
      <c r="H121" s="59"/>
      <c r="I121" s="1039"/>
      <c r="J121" s="39">
        <f t="shared" si="4"/>
        <v>0</v>
      </c>
      <c r="K121" s="81"/>
      <c r="L121" s="582"/>
      <c r="M121" s="583"/>
      <c r="N121" s="42">
        <f t="shared" si="3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6"/>
        <v>0</v>
      </c>
      <c r="F122" s="1039"/>
      <c r="G122" s="120"/>
      <c r="H122" s="59"/>
      <c r="I122" s="1039"/>
      <c r="J122" s="39">
        <f t="shared" si="4"/>
        <v>0</v>
      </c>
      <c r="K122" s="81"/>
      <c r="L122" s="582"/>
      <c r="M122" s="583"/>
      <c r="N122" s="42">
        <f t="shared" si="3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6"/>
        <v>0</v>
      </c>
      <c r="F123" s="1039"/>
      <c r="G123" s="120"/>
      <c r="H123" s="59"/>
      <c r="I123" s="1039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770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6"/>
        <v>0</v>
      </c>
      <c r="F124" s="1039"/>
      <c r="G124" s="120"/>
      <c r="H124" s="59"/>
      <c r="I124" s="1039"/>
      <c r="J124" s="39">
        <f t="shared" si="4"/>
        <v>0</v>
      </c>
      <c r="K124" s="81"/>
      <c r="L124" s="566"/>
      <c r="M124" s="61"/>
      <c r="N124" s="42">
        <f t="shared" si="3"/>
        <v>0</v>
      </c>
      <c r="O124" s="375"/>
      <c r="P124" s="770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6"/>
        <v>0</v>
      </c>
      <c r="F125" s="1039"/>
      <c r="G125" s="120"/>
      <c r="H125" s="59"/>
      <c r="I125" s="1039"/>
      <c r="J125" s="39">
        <f t="shared" si="4"/>
        <v>0</v>
      </c>
      <c r="K125" s="81"/>
      <c r="L125" s="566"/>
      <c r="M125" s="61"/>
      <c r="N125" s="42">
        <f t="shared" si="3"/>
        <v>0</v>
      </c>
      <c r="O125" s="375"/>
      <c r="P125" s="770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6"/>
        <v>0</v>
      </c>
      <c r="F126" s="1039"/>
      <c r="G126" s="120"/>
      <c r="H126" s="59"/>
      <c r="I126" s="1039"/>
      <c r="J126" s="39">
        <f t="shared" si="4"/>
        <v>0</v>
      </c>
      <c r="K126" s="81"/>
      <c r="L126" s="566"/>
      <c r="M126" s="61"/>
      <c r="N126" s="42">
        <f t="shared" si="3"/>
        <v>0</v>
      </c>
      <c r="O126" s="375"/>
      <c r="P126" s="770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6"/>
        <v>0</v>
      </c>
      <c r="F127" s="1039"/>
      <c r="G127" s="120"/>
      <c r="H127" s="59"/>
      <c r="I127" s="1039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70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6"/>
        <v>0</v>
      </c>
      <c r="F128" s="1039"/>
      <c r="G128" s="120"/>
      <c r="H128" s="59"/>
      <c r="I128" s="1039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70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1039"/>
      <c r="G129" s="120"/>
      <c r="H129" s="59"/>
      <c r="I129" s="1039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70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6"/>
        <v>0</v>
      </c>
      <c r="F130" s="1039"/>
      <c r="G130" s="120"/>
      <c r="H130" s="59"/>
      <c r="I130" s="1039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70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6"/>
        <v>0</v>
      </c>
      <c r="F131" s="1039"/>
      <c r="G131" s="120"/>
      <c r="H131" s="59"/>
      <c r="I131" s="1039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70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6"/>
        <v>0</v>
      </c>
      <c r="F132" s="1039"/>
      <c r="G132" s="120"/>
      <c r="H132" s="59"/>
      <c r="I132" s="1039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70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6"/>
        <v>0</v>
      </c>
      <c r="F133" s="1039"/>
      <c r="G133" s="120"/>
      <c r="H133" s="59"/>
      <c r="I133" s="1039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70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6"/>
        <v>0</v>
      </c>
      <c r="F134" s="1039"/>
      <c r="G134" s="120"/>
      <c r="H134" s="59"/>
      <c r="I134" s="1039"/>
      <c r="J134" s="39">
        <f t="shared" ref="J134:J271" si="7">I134-F134</f>
        <v>0</v>
      </c>
      <c r="K134" s="81"/>
      <c r="L134" s="566"/>
      <c r="M134" s="61"/>
      <c r="N134" s="42">
        <f t="shared" ref="N134:N199" si="8">K134*I134</f>
        <v>0</v>
      </c>
      <c r="O134" s="375"/>
      <c r="P134" s="770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6"/>
        <v>0</v>
      </c>
      <c r="F135" s="1039"/>
      <c r="G135" s="120"/>
      <c r="H135" s="59"/>
      <c r="I135" s="1039"/>
      <c r="J135" s="39">
        <f t="shared" si="7"/>
        <v>0</v>
      </c>
      <c r="K135" s="81"/>
      <c r="L135" s="566"/>
      <c r="M135" s="61"/>
      <c r="N135" s="42">
        <f t="shared" si="8"/>
        <v>0</v>
      </c>
      <c r="O135" s="375"/>
      <c r="P135" s="770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6"/>
        <v>0</v>
      </c>
      <c r="F136" s="1043"/>
      <c r="G136" s="805"/>
      <c r="H136" s="804"/>
      <c r="I136" s="1039"/>
      <c r="J136" s="39">
        <f t="shared" si="7"/>
        <v>0</v>
      </c>
      <c r="K136" s="81"/>
      <c r="L136" s="566"/>
      <c r="M136" s="61"/>
      <c r="N136" s="42">
        <f t="shared" si="8"/>
        <v>0</v>
      </c>
      <c r="O136" s="375"/>
      <c r="P136" s="770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1039"/>
      <c r="G137" s="120"/>
      <c r="H137" s="59"/>
      <c r="I137" s="1039"/>
      <c r="J137" s="39">
        <f t="shared" si="7"/>
        <v>0</v>
      </c>
      <c r="K137" s="81"/>
      <c r="L137" s="566"/>
      <c r="M137" s="61"/>
      <c r="N137" s="42">
        <f t="shared" si="8"/>
        <v>0</v>
      </c>
      <c r="O137" s="375"/>
      <c r="P137" s="770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1039"/>
      <c r="G138" s="120"/>
      <c r="H138" s="59"/>
      <c r="I138" s="1039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70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6"/>
        <v>0</v>
      </c>
      <c r="F139" s="1039"/>
      <c r="G139" s="120"/>
      <c r="H139" s="59"/>
      <c r="I139" s="1039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70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6"/>
        <v>0</v>
      </c>
      <c r="F140" s="1039"/>
      <c r="G140" s="120"/>
      <c r="H140" s="59"/>
      <c r="I140" s="1039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70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1039"/>
      <c r="G141" s="120"/>
      <c r="H141" s="59"/>
      <c r="I141" s="1039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70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6"/>
        <v>0</v>
      </c>
      <c r="F142" s="1039"/>
      <c r="G142" s="120"/>
      <c r="H142" s="59"/>
      <c r="I142" s="1039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70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6"/>
        <v>0</v>
      </c>
      <c r="F143" s="1039"/>
      <c r="G143" s="120"/>
      <c r="H143" s="59"/>
      <c r="I143" s="1039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70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6"/>
        <v>0</v>
      </c>
      <c r="F144" s="1039"/>
      <c r="G144" s="120"/>
      <c r="H144" s="59"/>
      <c r="I144" s="1039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70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6"/>
        <v>0</v>
      </c>
      <c r="F145" s="1039"/>
      <c r="G145" s="120"/>
      <c r="H145" s="59"/>
      <c r="I145" s="1039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70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1039"/>
      <c r="G146" s="120"/>
      <c r="H146" s="59"/>
      <c r="I146" s="1039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70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6"/>
        <v>0</v>
      </c>
      <c r="F147" s="1039"/>
      <c r="G147" s="120"/>
      <c r="H147" s="59"/>
      <c r="I147" s="1039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70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6"/>
        <v>0</v>
      </c>
      <c r="F148" s="1039"/>
      <c r="G148" s="120"/>
      <c r="H148" s="59"/>
      <c r="I148" s="1039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70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1039"/>
      <c r="G149" s="120"/>
      <c r="H149" s="205"/>
      <c r="I149" s="1039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70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6"/>
        <v>0</v>
      </c>
      <c r="F150" s="1039"/>
      <c r="G150" s="120"/>
      <c r="H150" s="205"/>
      <c r="I150" s="1039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70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6"/>
        <v>0</v>
      </c>
      <c r="F151" s="1039"/>
      <c r="G151" s="120"/>
      <c r="H151" s="205"/>
      <c r="I151" s="1039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70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6"/>
        <v>0</v>
      </c>
      <c r="F152" s="1039"/>
      <c r="G152" s="120"/>
      <c r="H152" s="205"/>
      <c r="I152" s="1039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70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1039"/>
      <c r="G153" s="120"/>
      <c r="H153" s="206"/>
      <c r="I153" s="1039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70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1039"/>
      <c r="G154" s="120"/>
      <c r="H154" s="206"/>
      <c r="I154" s="1039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70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6"/>
        <v>0</v>
      </c>
      <c r="F155" s="1039"/>
      <c r="G155" s="120"/>
      <c r="H155" s="206"/>
      <c r="I155" s="1039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70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1039"/>
      <c r="G156" s="120"/>
      <c r="H156" s="206"/>
      <c r="I156" s="1039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70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6"/>
        <v>0</v>
      </c>
      <c r="F157" s="1039"/>
      <c r="G157" s="120"/>
      <c r="H157" s="205"/>
      <c r="I157" s="1039"/>
      <c r="J157" s="39">
        <f t="shared" si="7"/>
        <v>0</v>
      </c>
      <c r="K157" s="81"/>
      <c r="L157" s="566"/>
      <c r="M157" s="61"/>
      <c r="N157" s="42">
        <f t="shared" si="8"/>
        <v>0</v>
      </c>
      <c r="O157" s="474"/>
      <c r="P157" s="7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1039"/>
      <c r="G158" s="120"/>
      <c r="H158" s="205"/>
      <c r="I158" s="1039"/>
      <c r="J158" s="39">
        <f t="shared" si="7"/>
        <v>0</v>
      </c>
      <c r="K158" s="81"/>
      <c r="L158" s="566"/>
      <c r="M158" s="61"/>
      <c r="N158" s="42">
        <f t="shared" si="8"/>
        <v>0</v>
      </c>
      <c r="O158" s="474"/>
      <c r="P158" s="7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1039"/>
      <c r="G159" s="120"/>
      <c r="H159" s="205"/>
      <c r="I159" s="1039"/>
      <c r="J159" s="39">
        <f t="shared" si="7"/>
        <v>0</v>
      </c>
      <c r="K159" s="81"/>
      <c r="L159" s="566"/>
      <c r="M159" s="61"/>
      <c r="N159" s="42">
        <f t="shared" si="8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1039"/>
      <c r="G160" s="120"/>
      <c r="H160" s="205"/>
      <c r="I160" s="1039"/>
      <c r="J160" s="39">
        <f t="shared" si="7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1039"/>
      <c r="G161" s="120"/>
      <c r="H161" s="205"/>
      <c r="I161" s="1039"/>
      <c r="J161" s="39">
        <f t="shared" si="7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1039"/>
      <c r="G162" s="120"/>
      <c r="H162" s="205"/>
      <c r="I162" s="1039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1039"/>
      <c r="G163" s="120"/>
      <c r="H163" s="205"/>
      <c r="I163" s="1039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1039"/>
      <c r="G164" s="120"/>
      <c r="H164" s="205"/>
      <c r="I164" s="1039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1039"/>
      <c r="G165" s="120"/>
      <c r="H165" s="205"/>
      <c r="I165" s="1039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6"/>
        <v>0</v>
      </c>
      <c r="F166" s="1039"/>
      <c r="G166" s="120"/>
      <c r="H166" s="205"/>
      <c r="I166" s="1039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6"/>
        <v>0</v>
      </c>
      <c r="F167" s="1039"/>
      <c r="G167" s="120"/>
      <c r="H167" s="205"/>
      <c r="I167" s="1039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1039"/>
      <c r="G168" s="120"/>
      <c r="H168" s="205"/>
      <c r="I168" s="1039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1039"/>
      <c r="G169" s="120"/>
      <c r="H169" s="206"/>
      <c r="I169" s="1039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6"/>
        <v>0</v>
      </c>
      <c r="F170" s="1039"/>
      <c r="G170" s="120"/>
      <c r="H170" s="213"/>
      <c r="I170" s="1039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1039"/>
      <c r="G171" s="120"/>
      <c r="H171" s="205"/>
      <c r="I171" s="1039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6"/>
        <v>0</v>
      </c>
      <c r="F172" s="1039"/>
      <c r="G172" s="120"/>
      <c r="H172" s="215"/>
      <c r="I172" s="1039"/>
      <c r="J172" s="39">
        <f t="shared" si="7"/>
        <v>0</v>
      </c>
      <c r="K172" s="81"/>
      <c r="L172" s="566"/>
      <c r="M172" s="61"/>
      <c r="N172" s="42">
        <f t="shared" si="8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6"/>
        <v>0</v>
      </c>
      <c r="F173" s="1039"/>
      <c r="G173" s="661"/>
      <c r="H173" s="222"/>
      <c r="I173" s="1039"/>
      <c r="J173" s="39">
        <f t="shared" si="7"/>
        <v>0</v>
      </c>
      <c r="K173" s="81"/>
      <c r="L173" s="566"/>
      <c r="M173" s="61"/>
      <c r="N173" s="42">
        <f t="shared" si="8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6"/>
        <v>0</v>
      </c>
      <c r="F174" s="1039"/>
      <c r="G174" s="224"/>
      <c r="H174" s="215"/>
      <c r="I174" s="1039"/>
      <c r="J174" s="39">
        <f t="shared" si="7"/>
        <v>0</v>
      </c>
      <c r="K174" s="81"/>
      <c r="L174" s="566"/>
      <c r="M174" s="61"/>
      <c r="N174" s="42">
        <f t="shared" si="8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9">D175*F175</f>
        <v>0</v>
      </c>
      <c r="F175" s="1039"/>
      <c r="G175" s="224"/>
      <c r="H175" s="222"/>
      <c r="I175" s="1039"/>
      <c r="J175" s="39">
        <f t="shared" si="7"/>
        <v>0</v>
      </c>
      <c r="K175" s="225"/>
      <c r="L175" s="566"/>
      <c r="M175" s="61" t="s">
        <v>26</v>
      </c>
      <c r="N175" s="42">
        <f t="shared" si="8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9"/>
        <v>0</v>
      </c>
      <c r="F176" s="1039"/>
      <c r="G176" s="224"/>
      <c r="H176" s="222"/>
      <c r="I176" s="1039"/>
      <c r="J176" s="39">
        <f t="shared" si="7"/>
        <v>0</v>
      </c>
      <c r="K176" s="225"/>
      <c r="L176" s="566"/>
      <c r="M176" s="61"/>
      <c r="N176" s="42">
        <f t="shared" si="8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9"/>
        <v>0</v>
      </c>
      <c r="F177" s="1039"/>
      <c r="G177" s="224"/>
      <c r="H177" s="227"/>
      <c r="I177" s="1039"/>
      <c r="J177" s="39">
        <f t="shared" si="7"/>
        <v>0</v>
      </c>
      <c r="K177" s="81"/>
      <c r="L177" s="566"/>
      <c r="M177" s="61"/>
      <c r="N177" s="42">
        <f t="shared" si="8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9"/>
        <v>0</v>
      </c>
      <c r="F178" s="1039"/>
      <c r="G178" s="224"/>
      <c r="H178" s="205"/>
      <c r="I178" s="1039"/>
      <c r="J178" s="39">
        <f t="shared" si="7"/>
        <v>0</v>
      </c>
      <c r="K178" s="225"/>
      <c r="L178" s="570"/>
      <c r="M178" s="231"/>
      <c r="N178" s="42">
        <f t="shared" si="8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9"/>
        <v>0</v>
      </c>
      <c r="F179" s="1039"/>
      <c r="G179" s="224"/>
      <c r="H179" s="205"/>
      <c r="I179" s="1039"/>
      <c r="J179" s="39">
        <f t="shared" si="7"/>
        <v>0</v>
      </c>
      <c r="K179" s="225"/>
      <c r="L179" s="570"/>
      <c r="M179" s="231"/>
      <c r="N179" s="42">
        <f t="shared" si="8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1039"/>
      <c r="G180" s="224"/>
      <c r="H180" s="232"/>
      <c r="I180" s="1039"/>
      <c r="J180" s="39">
        <f t="shared" si="7"/>
        <v>0</v>
      </c>
      <c r="K180" s="233"/>
      <c r="L180" s="570"/>
      <c r="M180" s="231"/>
      <c r="N180" s="42">
        <f t="shared" si="8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1039"/>
      <c r="G181" s="224"/>
      <c r="H181" s="205"/>
      <c r="I181" s="1039"/>
      <c r="J181" s="39">
        <f t="shared" si="7"/>
        <v>0</v>
      </c>
      <c r="K181" s="234"/>
      <c r="L181" s="571"/>
      <c r="M181" s="235"/>
      <c r="N181" s="42">
        <f t="shared" si="8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9"/>
        <v>0</v>
      </c>
      <c r="F182" s="1044"/>
      <c r="G182" s="224"/>
      <c r="H182" s="213"/>
      <c r="I182" s="1039"/>
      <c r="J182" s="39">
        <f t="shared" si="7"/>
        <v>0</v>
      </c>
      <c r="K182" s="234"/>
      <c r="L182" s="572"/>
      <c r="M182" s="238"/>
      <c r="N182" s="42">
        <f t="shared" si="8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9"/>
        <v>0</v>
      </c>
      <c r="F183" s="1039"/>
      <c r="G183" s="224"/>
      <c r="H183" s="205"/>
      <c r="I183" s="1039"/>
      <c r="J183" s="39">
        <f t="shared" si="7"/>
        <v>0</v>
      </c>
      <c r="K183" s="234"/>
      <c r="L183" s="570"/>
      <c r="M183" s="231"/>
      <c r="N183" s="42">
        <f t="shared" si="8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1039"/>
      <c r="G184" s="224"/>
      <c r="H184" s="239"/>
      <c r="I184" s="1039"/>
      <c r="J184" s="39">
        <f t="shared" si="7"/>
        <v>0</v>
      </c>
      <c r="K184" s="81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1039"/>
      <c r="G185" s="224"/>
      <c r="H185" s="215"/>
      <c r="I185" s="1039"/>
      <c r="J185" s="39">
        <f t="shared" si="7"/>
        <v>0</v>
      </c>
      <c r="K185" s="234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1039"/>
      <c r="G186" s="224"/>
      <c r="H186" s="175"/>
      <c r="I186" s="1039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1039"/>
      <c r="G187" s="224"/>
      <c r="H187" s="240"/>
      <c r="I187" s="1039"/>
      <c r="J187" s="39">
        <f t="shared" si="7"/>
        <v>0</v>
      </c>
      <c r="K187" s="234"/>
      <c r="L187" s="573"/>
      <c r="M187" s="24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1039"/>
      <c r="G188" s="224"/>
      <c r="H188" s="175"/>
      <c r="I188" s="1039"/>
      <c r="J188" s="39">
        <f t="shared" si="7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1039"/>
      <c r="G189" s="224"/>
      <c r="H189" s="175"/>
      <c r="I189" s="1039"/>
      <c r="J189" s="39">
        <f t="shared" si="7"/>
        <v>0</v>
      </c>
      <c r="K189" s="234"/>
      <c r="L189" s="573"/>
      <c r="M189" s="24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1039"/>
      <c r="G190" s="224"/>
      <c r="H190" s="175"/>
      <c r="I190" s="1039"/>
      <c r="J190" s="39">
        <f t="shared" si="7"/>
        <v>0</v>
      </c>
      <c r="K190" s="81"/>
      <c r="L190" s="566"/>
      <c r="M190" s="6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9"/>
        <v>0</v>
      </c>
      <c r="F191" s="1039"/>
      <c r="G191" s="224"/>
      <c r="H191" s="175"/>
      <c r="I191" s="1039"/>
      <c r="J191" s="39">
        <f t="shared" si="7"/>
        <v>0</v>
      </c>
      <c r="K191" s="81"/>
      <c r="L191" s="566"/>
      <c r="M191" s="61"/>
      <c r="N191" s="42">
        <f t="shared" si="8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9"/>
        <v>0</v>
      </c>
      <c r="F192" s="1039"/>
      <c r="G192" s="224"/>
      <c r="H192" s="175"/>
      <c r="I192" s="1039"/>
      <c r="J192" s="39">
        <f t="shared" si="7"/>
        <v>0</v>
      </c>
      <c r="K192" s="81"/>
      <c r="L192" s="566"/>
      <c r="M192" s="61"/>
      <c r="N192" s="42">
        <f t="shared" si="8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9"/>
        <v>0</v>
      </c>
      <c r="F193" s="1039"/>
      <c r="G193" s="224"/>
      <c r="H193" s="227"/>
      <c r="I193" s="1039"/>
      <c r="J193" s="39">
        <f t="shared" si="7"/>
        <v>0</v>
      </c>
      <c r="K193" s="81"/>
      <c r="L193" s="566"/>
      <c r="M193" s="61"/>
      <c r="N193" s="42">
        <f t="shared" si="8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9"/>
        <v>0</v>
      </c>
      <c r="F194" s="1039"/>
      <c r="G194" s="224"/>
      <c r="H194" s="59"/>
      <c r="I194" s="1039"/>
      <c r="J194" s="39">
        <f t="shared" si="7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9"/>
        <v>0</v>
      </c>
      <c r="F195" s="1039"/>
      <c r="G195" s="224"/>
      <c r="H195" s="227"/>
      <c r="I195" s="1039"/>
      <c r="J195" s="39">
        <f t="shared" si="7"/>
        <v>0</v>
      </c>
      <c r="K195" s="81"/>
      <c r="L195" s="566"/>
      <c r="M195" s="61"/>
      <c r="N195" s="42">
        <f t="shared" si="8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9"/>
        <v>0</v>
      </c>
      <c r="F196" s="1039"/>
      <c r="G196" s="224"/>
      <c r="H196" s="227"/>
      <c r="I196" s="1039"/>
      <c r="J196" s="39">
        <f t="shared" si="7"/>
        <v>0</v>
      </c>
      <c r="K196" s="81"/>
      <c r="L196" s="566"/>
      <c r="M196" s="61"/>
      <c r="N196" s="42">
        <f t="shared" si="8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9"/>
        <v>0</v>
      </c>
      <c r="F197" s="1039"/>
      <c r="G197" s="224"/>
      <c r="H197" s="227"/>
      <c r="I197" s="1039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9"/>
        <v>0</v>
      </c>
      <c r="F198" s="1039"/>
      <c r="G198" s="224"/>
      <c r="H198" s="227"/>
      <c r="I198" s="1039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9"/>
        <v>0</v>
      </c>
      <c r="F199" s="1039"/>
      <c r="G199" s="224"/>
      <c r="H199" s="227"/>
      <c r="I199" s="1039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9"/>
        <v>0</v>
      </c>
      <c r="F200" s="1039"/>
      <c r="G200" s="209"/>
      <c r="H200" s="227"/>
      <c r="I200" s="1039"/>
      <c r="J200" s="39">
        <f t="shared" si="7"/>
        <v>0</v>
      </c>
      <c r="K200" s="81"/>
      <c r="L200" s="566"/>
      <c r="M200" s="61"/>
      <c r="N200" s="42">
        <f t="shared" ref="N200:N289" si="10">K200*I200</f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9"/>
        <v>0</v>
      </c>
      <c r="F201" s="1039"/>
      <c r="G201" s="120"/>
      <c r="H201" s="227"/>
      <c r="I201" s="1039"/>
      <c r="J201" s="39">
        <f t="shared" si="7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9"/>
        <v>0</v>
      </c>
      <c r="F202" s="1045"/>
      <c r="G202" s="224"/>
      <c r="H202" s="255"/>
      <c r="I202" s="1045"/>
      <c r="J202" s="39">
        <f t="shared" si="7"/>
        <v>0</v>
      </c>
      <c r="N202" s="42">
        <f t="shared" si="10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9"/>
        <v>0</v>
      </c>
      <c r="F203" s="1045"/>
      <c r="G203" s="224"/>
      <c r="H203" s="255"/>
      <c r="I203" s="1045"/>
      <c r="J203" s="39">
        <f t="shared" si="7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1039"/>
      <c r="G204" s="224"/>
      <c r="H204" s="227"/>
      <c r="I204" s="1039"/>
      <c r="J204" s="39">
        <f t="shared" si="7"/>
        <v>0</v>
      </c>
      <c r="K204" s="81"/>
      <c r="L204" s="566"/>
      <c r="M204" s="61"/>
      <c r="N204" s="42">
        <f t="shared" si="10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9"/>
        <v>0</v>
      </c>
      <c r="F205" s="1039"/>
      <c r="G205" s="224"/>
      <c r="H205" s="227"/>
      <c r="I205" s="1039"/>
      <c r="J205" s="39">
        <f t="shared" si="7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1039"/>
      <c r="G206" s="209"/>
      <c r="H206" s="227"/>
      <c r="I206" s="1039"/>
      <c r="J206" s="39">
        <f t="shared" si="7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1039"/>
      <c r="G207" s="209"/>
      <c r="H207" s="227"/>
      <c r="I207" s="1039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9"/>
        <v>0</v>
      </c>
      <c r="F208" s="1039"/>
      <c r="G208" s="209"/>
      <c r="H208" s="227"/>
      <c r="I208" s="1039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9"/>
        <v>0</v>
      </c>
      <c r="F209" s="1039"/>
      <c r="G209" s="209"/>
      <c r="H209" s="227"/>
      <c r="I209" s="1039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1039"/>
      <c r="G210" s="209"/>
      <c r="H210" s="227"/>
      <c r="I210" s="1039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9"/>
        <v>0</v>
      </c>
      <c r="F211" s="1039"/>
      <c r="G211" s="224"/>
      <c r="H211" s="227"/>
      <c r="I211" s="1039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1039"/>
      <c r="G212" s="224"/>
      <c r="H212" s="227"/>
      <c r="I212" s="1039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1039"/>
      <c r="G213" s="224"/>
      <c r="H213" s="227"/>
      <c r="I213" s="1039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1039"/>
      <c r="G214" s="224"/>
      <c r="H214" s="227"/>
      <c r="I214" s="1039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9"/>
        <v>0</v>
      </c>
      <c r="F215" s="1039"/>
      <c r="G215" s="224"/>
      <c r="H215" s="227"/>
      <c r="I215" s="1039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9"/>
        <v>0</v>
      </c>
      <c r="F216" s="1039"/>
      <c r="G216" s="120"/>
      <c r="H216" s="227"/>
      <c r="I216" s="1039"/>
      <c r="J216" s="39">
        <f t="shared" si="7"/>
        <v>0</v>
      </c>
      <c r="K216" s="81"/>
      <c r="L216" s="566"/>
      <c r="M216" s="61"/>
      <c r="N216" s="42">
        <f t="shared" si="10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1039"/>
      <c r="G217" s="224"/>
      <c r="H217" s="227"/>
      <c r="I217" s="1039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1039"/>
      <c r="G218" s="224"/>
      <c r="H218" s="227"/>
      <c r="I218" s="1039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1039"/>
      <c r="G219" s="224"/>
      <c r="H219" s="227"/>
      <c r="I219" s="1039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1046"/>
      <c r="G220" s="209"/>
      <c r="H220" s="227"/>
      <c r="I220" s="1039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1046"/>
      <c r="G221" s="209"/>
      <c r="H221" s="227"/>
      <c r="I221" s="1039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1046"/>
      <c r="G222" s="209"/>
      <c r="H222" s="227"/>
      <c r="I222" s="1039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1046"/>
      <c r="G223" s="209"/>
      <c r="H223" s="227"/>
      <c r="I223" s="1039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1046"/>
      <c r="G224" s="209"/>
      <c r="H224" s="227"/>
      <c r="I224" s="1039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1046"/>
      <c r="G225" s="209"/>
      <c r="H225" s="227"/>
      <c r="I225" s="1039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1046"/>
      <c r="G226" s="209"/>
      <c r="H226" s="227"/>
      <c r="I226" s="1039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1039"/>
      <c r="G227" s="209"/>
      <c r="H227" s="227"/>
      <c r="I227" s="1039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1039"/>
      <c r="G228" s="224"/>
      <c r="H228" s="227"/>
      <c r="I228" s="1039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1039"/>
      <c r="G229" s="224"/>
      <c r="H229" s="227"/>
      <c r="I229" s="1039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1039"/>
      <c r="G230" s="224"/>
      <c r="H230" s="227"/>
      <c r="I230" s="1039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1039"/>
      <c r="G231" s="224"/>
      <c r="H231" s="227"/>
      <c r="I231" s="1039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1039"/>
      <c r="G232" s="224"/>
      <c r="H232" s="227"/>
      <c r="I232" s="1039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1039"/>
      <c r="G233" s="224"/>
      <c r="H233" s="227"/>
      <c r="I233" s="1039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1039"/>
      <c r="G234" s="224"/>
      <c r="H234" s="227"/>
      <c r="I234" s="1039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1039"/>
      <c r="G235" s="224"/>
      <c r="H235" s="227"/>
      <c r="I235" s="1039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9"/>
        <v>0</v>
      </c>
      <c r="F236" s="1039"/>
      <c r="G236" s="120"/>
      <c r="H236" s="59"/>
      <c r="I236" s="1039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9"/>
        <v>0</v>
      </c>
      <c r="F237" s="1039"/>
      <c r="G237" s="224"/>
      <c r="H237" s="227"/>
      <c r="I237" s="1039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1039"/>
      <c r="G238" s="224"/>
      <c r="H238" s="227"/>
      <c r="I238" s="1039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1039"/>
      <c r="G239" s="224"/>
      <c r="H239" s="227"/>
      <c r="I239" s="1039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1039"/>
      <c r="G240" s="224"/>
      <c r="H240" s="227"/>
      <c r="I240" s="1039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9"/>
        <v>0</v>
      </c>
      <c r="F241" s="1039"/>
      <c r="G241" s="224"/>
      <c r="H241" s="227"/>
      <c r="I241" s="1039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9"/>
        <v>0</v>
      </c>
      <c r="F242" s="1039"/>
      <c r="G242" s="224"/>
      <c r="H242" s="227"/>
      <c r="I242" s="1039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1039"/>
      <c r="G243" s="224"/>
      <c r="H243" s="227"/>
      <c r="I243" s="1039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9"/>
        <v>0</v>
      </c>
      <c r="F244" s="1039"/>
      <c r="G244" s="224"/>
      <c r="H244" s="227"/>
      <c r="I244" s="1039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1">D245*F245</f>
        <v>0</v>
      </c>
      <c r="F245" s="1039"/>
      <c r="G245" s="224"/>
      <c r="H245" s="227"/>
      <c r="I245" s="1039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1"/>
        <v>0</v>
      </c>
      <c r="F246" s="1039"/>
      <c r="G246" s="224"/>
      <c r="H246" s="227"/>
      <c r="I246" s="1039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1039"/>
      <c r="G247" s="224"/>
      <c r="H247" s="227"/>
      <c r="I247" s="1039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1039"/>
      <c r="G248" s="224"/>
      <c r="H248" s="227"/>
      <c r="I248" s="1039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1039"/>
      <c r="G249" s="224"/>
      <c r="H249" s="227"/>
      <c r="I249" s="1039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1039"/>
      <c r="G250" s="224"/>
      <c r="H250" s="227"/>
      <c r="I250" s="1039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1"/>
        <v>0</v>
      </c>
      <c r="F251" s="1039"/>
      <c r="G251" s="224"/>
      <c r="H251" s="227"/>
      <c r="I251" s="1039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1039"/>
      <c r="G252" s="224"/>
      <c r="H252" s="227"/>
      <c r="I252" s="1039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1"/>
        <v>0</v>
      </c>
      <c r="F253" s="1039"/>
      <c r="G253" s="224"/>
      <c r="H253" s="227"/>
      <c r="I253" s="1039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1"/>
        <v>0</v>
      </c>
      <c r="F254" s="1039"/>
      <c r="G254" s="224"/>
      <c r="H254" s="227"/>
      <c r="I254" s="1039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1"/>
        <v>0</v>
      </c>
      <c r="F255" s="1039"/>
      <c r="G255" s="224"/>
      <c r="H255" s="227"/>
      <c r="I255" s="1039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1"/>
        <v>0</v>
      </c>
      <c r="F256" s="1039"/>
      <c r="G256" s="224"/>
      <c r="H256" s="227"/>
      <c r="I256" s="1039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1"/>
        <v>0</v>
      </c>
      <c r="F257" s="1039"/>
      <c r="G257" s="224"/>
      <c r="H257" s="227"/>
      <c r="I257" s="1039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1"/>
        <v>0</v>
      </c>
      <c r="F258" s="1039"/>
      <c r="G258" s="224"/>
      <c r="H258" s="227"/>
      <c r="I258" s="1039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1"/>
        <v>0</v>
      </c>
      <c r="F259" s="1039"/>
      <c r="G259" s="224"/>
      <c r="H259" s="227"/>
      <c r="I259" s="1039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1"/>
        <v>0</v>
      </c>
      <c r="F260" s="1039"/>
      <c r="G260" s="224"/>
      <c r="H260" s="227"/>
      <c r="I260" s="1039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1"/>
        <v>0</v>
      </c>
      <c r="F261" s="1039"/>
      <c r="G261" s="224"/>
      <c r="H261" s="227"/>
      <c r="I261" s="1039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806"/>
      <c r="B262" s="272"/>
      <c r="C262" s="226"/>
      <c r="D262" s="226"/>
      <c r="E262" s="34">
        <f t="shared" si="11"/>
        <v>0</v>
      </c>
      <c r="F262" s="1039"/>
      <c r="G262" s="224"/>
      <c r="H262" s="227"/>
      <c r="I262" s="1039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1"/>
        <v>0</v>
      </c>
      <c r="F263" s="1039"/>
      <c r="G263" s="224"/>
      <c r="H263" s="59"/>
      <c r="I263" s="1039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1"/>
        <v>0</v>
      </c>
      <c r="F264" s="1039"/>
      <c r="G264" s="224"/>
      <c r="H264" s="227"/>
      <c r="I264" s="1039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1"/>
        <v>0</v>
      </c>
      <c r="F265" s="1039"/>
      <c r="G265" s="224"/>
      <c r="H265" s="227"/>
      <c r="I265" s="1039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1"/>
        <v>0</v>
      </c>
      <c r="F266" s="1039"/>
      <c r="G266" s="224"/>
      <c r="H266" s="227"/>
      <c r="I266" s="1039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1"/>
        <v>0</v>
      </c>
      <c r="F267" s="1039"/>
      <c r="G267" s="224"/>
      <c r="H267" s="175"/>
      <c r="I267" s="1039"/>
      <c r="J267" s="39">
        <f t="shared" si="7"/>
        <v>0</v>
      </c>
      <c r="K267" s="81"/>
      <c r="L267" s="566"/>
      <c r="M267" s="61"/>
      <c r="N267" s="42">
        <f t="shared" si="10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1"/>
        <v>0</v>
      </c>
      <c r="F268" s="1039"/>
      <c r="G268" s="224"/>
      <c r="H268" s="175"/>
      <c r="I268" s="1039"/>
      <c r="J268" s="39">
        <f t="shared" si="7"/>
        <v>0</v>
      </c>
      <c r="K268" s="81"/>
      <c r="L268" s="566"/>
      <c r="M268" s="274"/>
      <c r="N268" s="42">
        <f t="shared" si="10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1"/>
        <v>0</v>
      </c>
      <c r="F269" s="1047"/>
      <c r="G269" s="662"/>
      <c r="H269" s="277"/>
      <c r="I269" s="1038"/>
      <c r="J269" s="39">
        <f t="shared" si="7"/>
        <v>0</v>
      </c>
      <c r="K269" s="81"/>
      <c r="L269" s="566"/>
      <c r="M269" s="274"/>
      <c r="N269" s="42">
        <f t="shared" si="10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1"/>
        <v>0</v>
      </c>
      <c r="F270" s="1047"/>
      <c r="G270" s="662"/>
      <c r="H270" s="277"/>
      <c r="I270" s="1038"/>
      <c r="J270" s="39">
        <f t="shared" si="7"/>
        <v>0</v>
      </c>
      <c r="K270" s="81"/>
      <c r="L270" s="566"/>
      <c r="M270" s="274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1"/>
        <v>0</v>
      </c>
      <c r="F271" s="1047"/>
      <c r="G271" s="662"/>
      <c r="H271" s="277"/>
      <c r="I271" s="1038"/>
      <c r="J271" s="39">
        <f t="shared" si="7"/>
        <v>0</v>
      </c>
      <c r="K271" s="81"/>
      <c r="L271" s="566"/>
      <c r="M271" s="274"/>
      <c r="N271" s="42">
        <f t="shared" si="10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1047"/>
      <c r="G272" s="662"/>
      <c r="H272" s="277"/>
      <c r="I272" s="1038"/>
      <c r="J272" s="39">
        <f t="shared" ref="J272:J285" si="12">I272-F272</f>
        <v>0</v>
      </c>
      <c r="K272" s="81"/>
      <c r="L272" s="566"/>
      <c r="M272" s="274"/>
      <c r="N272" s="42">
        <f t="shared" si="10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1"/>
        <v>0</v>
      </c>
      <c r="F273" s="1047"/>
      <c r="G273" s="662"/>
      <c r="H273" s="277"/>
      <c r="I273" s="1038"/>
      <c r="J273" s="39">
        <f t="shared" si="12"/>
        <v>0</v>
      </c>
      <c r="K273" s="81"/>
      <c r="L273" s="566"/>
      <c r="M273" s="274"/>
      <c r="N273" s="42">
        <f t="shared" si="10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1"/>
        <v>0</v>
      </c>
      <c r="F274" s="1043"/>
      <c r="G274" s="281"/>
      <c r="H274" s="282"/>
      <c r="I274" s="1039"/>
      <c r="J274" s="39">
        <f t="shared" si="12"/>
        <v>0</v>
      </c>
      <c r="K274" s="81"/>
      <c r="L274" s="566"/>
      <c r="M274" s="283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1"/>
        <v>0</v>
      </c>
      <c r="F275" s="1039"/>
      <c r="G275" s="224"/>
      <c r="H275" s="175"/>
      <c r="I275" s="1039"/>
      <c r="J275" s="39">
        <f t="shared" si="12"/>
        <v>0</v>
      </c>
      <c r="K275" s="81"/>
      <c r="L275" s="566"/>
      <c r="M275" s="283"/>
      <c r="N275" s="42">
        <f t="shared" si="10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1"/>
        <v>0</v>
      </c>
      <c r="F276" s="1039"/>
      <c r="G276" s="224"/>
      <c r="H276" s="175"/>
      <c r="I276" s="1039"/>
      <c r="J276" s="39">
        <f t="shared" si="12"/>
        <v>0</v>
      </c>
      <c r="K276" s="81"/>
      <c r="L276" s="566"/>
      <c r="M276" s="283"/>
      <c r="N276" s="42">
        <f t="shared" si="10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1"/>
        <v>0</v>
      </c>
      <c r="F277" s="1039"/>
      <c r="G277" s="224"/>
      <c r="H277" s="175"/>
      <c r="I277" s="1039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1"/>
        <v>0</v>
      </c>
      <c r="F278" s="1045"/>
      <c r="G278" s="224"/>
      <c r="H278" s="255"/>
      <c r="I278" s="1045">
        <v>0</v>
      </c>
      <c r="J278" s="39">
        <f t="shared" si="12"/>
        <v>0</v>
      </c>
      <c r="K278" s="286"/>
      <c r="L278" s="575"/>
      <c r="M278" s="286"/>
      <c r="N278" s="42">
        <f t="shared" si="10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1045"/>
      <c r="G279" s="224"/>
      <c r="H279" s="255"/>
      <c r="I279" s="1045">
        <v>0</v>
      </c>
      <c r="J279" s="39">
        <f t="shared" si="12"/>
        <v>0</v>
      </c>
      <c r="K279" s="286"/>
      <c r="L279" s="575"/>
      <c r="M279" s="286"/>
      <c r="N279" s="42">
        <f t="shared" si="10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1045"/>
      <c r="G280" s="224"/>
      <c r="H280" s="255"/>
      <c r="I280" s="1045">
        <v>0</v>
      </c>
      <c r="J280" s="39">
        <f t="shared" si="12"/>
        <v>0</v>
      </c>
      <c r="K280" s="286"/>
      <c r="L280" s="575"/>
      <c r="M280" s="286"/>
      <c r="N280" s="42">
        <f t="shared" si="10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1045"/>
      <c r="G281" s="224"/>
      <c r="H281" s="291"/>
      <c r="I281" s="1045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1"/>
        <v>0</v>
      </c>
      <c r="F282" s="1045"/>
      <c r="G282" s="224"/>
      <c r="H282" s="293"/>
      <c r="I282" s="1045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1"/>
        <v>0</v>
      </c>
      <c r="H283" s="299"/>
      <c r="I283" s="1048">
        <v>0</v>
      </c>
      <c r="J283" s="39">
        <f t="shared" si="12"/>
        <v>0</v>
      </c>
      <c r="K283" s="300"/>
      <c r="M283" s="300"/>
      <c r="N283" s="42">
        <f t="shared" si="10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I284" s="1048">
        <v>0</v>
      </c>
      <c r="J284" s="39">
        <f t="shared" si="12"/>
        <v>0</v>
      </c>
      <c r="K284" s="300"/>
      <c r="M284" s="300"/>
      <c r="N284" s="42">
        <f t="shared" si="10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1"/>
        <v>0</v>
      </c>
      <c r="I285" s="1059">
        <v>0</v>
      </c>
      <c r="J285" s="39">
        <f t="shared" si="12"/>
        <v>0</v>
      </c>
      <c r="K285" s="300"/>
      <c r="M285" s="300"/>
      <c r="N285" s="42">
        <f t="shared" si="10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1"/>
        <v>#VALUE!</v>
      </c>
      <c r="F286" s="810" t="s">
        <v>27</v>
      </c>
      <c r="G286" s="810"/>
      <c r="H286" s="811"/>
      <c r="I286" s="1060">
        <f>SUM(I4:I285)</f>
        <v>149383.24399999998</v>
      </c>
      <c r="J286" s="304"/>
      <c r="K286" s="300"/>
      <c r="L286" s="576"/>
      <c r="M286" s="300"/>
      <c r="N286" s="42">
        <f t="shared" si="10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1"/>
        <v>0</v>
      </c>
      <c r="I287" s="1061"/>
      <c r="J287" s="304"/>
      <c r="K287" s="300"/>
      <c r="L287" s="576"/>
      <c r="M287" s="300"/>
      <c r="N287" s="42">
        <f t="shared" si="10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1"/>
        <v>0</v>
      </c>
      <c r="J288" s="297"/>
      <c r="K288" s="300"/>
      <c r="M288" s="300"/>
      <c r="N288" s="42">
        <f t="shared" si="10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1"/>
        <v>0</v>
      </c>
      <c r="J289" s="297"/>
      <c r="K289" s="314"/>
      <c r="N289" s="42">
        <f t="shared" si="10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1062" t="s">
        <v>28</v>
      </c>
      <c r="J290" s="320"/>
      <c r="K290" s="320"/>
      <c r="L290" s="577">
        <f>SUM(L278:L289)</f>
        <v>0</v>
      </c>
      <c r="M290" s="322"/>
      <c r="N290" s="323">
        <f>SUM(N4:N289)</f>
        <v>6618684.3430000003</v>
      </c>
      <c r="O290" s="324"/>
      <c r="Q290" s="325">
        <f>SUM(Q4:Q289)</f>
        <v>62550</v>
      </c>
      <c r="R290" s="256"/>
      <c r="S290" s="326">
        <f>SUM(S25:S289)</f>
        <v>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1063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1063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1064" t="s">
        <v>29</v>
      </c>
      <c r="J293" s="338"/>
      <c r="K293" s="338"/>
      <c r="L293" s="578"/>
      <c r="M293" s="339"/>
      <c r="N293" s="340">
        <f>V290+S290+Q290+N290+L290</f>
        <v>6681234.3430000003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1065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1063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1063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1063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1063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1063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1049"/>
      <c r="G307" s="360"/>
      <c r="H307" s="358"/>
      <c r="I307" s="104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1049"/>
      <c r="G308" s="360"/>
      <c r="H308" s="358"/>
      <c r="I308" s="104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1049"/>
      <c r="G309" s="360"/>
      <c r="H309" s="358"/>
      <c r="I309" s="104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1049"/>
      <c r="G310" s="360"/>
      <c r="H310" s="358"/>
      <c r="I310" s="104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1049"/>
      <c r="G311" s="360"/>
      <c r="H311" s="358"/>
      <c r="I311" s="104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1049"/>
      <c r="G312" s="360"/>
      <c r="H312" s="358"/>
      <c r="I312" s="104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1049"/>
      <c r="G313" s="360"/>
      <c r="H313" s="358"/>
      <c r="I313" s="104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1049"/>
      <c r="G314" s="360"/>
      <c r="H314" s="358"/>
      <c r="I314" s="104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1049"/>
      <c r="G315" s="360"/>
      <c r="H315" s="358"/>
      <c r="I315" s="104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1049"/>
      <c r="G316" s="360"/>
      <c r="H316" s="358"/>
      <c r="I316" s="104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1049"/>
      <c r="G317" s="360"/>
      <c r="H317" s="358"/>
      <c r="I317" s="104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1049"/>
      <c r="G318" s="360"/>
      <c r="H318" s="358"/>
      <c r="I318" s="104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1049"/>
      <c r="G319" s="360"/>
      <c r="H319" s="358"/>
      <c r="I319" s="1049"/>
      <c r="J319"/>
      <c r="K319"/>
      <c r="L319" s="580"/>
      <c r="M319"/>
      <c r="P319" s="679"/>
      <c r="Q319" s="334"/>
      <c r="S319" s="334"/>
      <c r="U319" s="336"/>
      <c r="V319"/>
    </row>
  </sheetData>
  <mergeCells count="16">
    <mergeCell ref="S1:T2"/>
    <mergeCell ref="W1:X1"/>
    <mergeCell ref="O3:P3"/>
    <mergeCell ref="L12:M12"/>
    <mergeCell ref="A63:A64"/>
    <mergeCell ref="H63:H64"/>
    <mergeCell ref="O63:O64"/>
    <mergeCell ref="P63:P64"/>
    <mergeCell ref="C63:C64"/>
    <mergeCell ref="A65:A66"/>
    <mergeCell ref="C65:C66"/>
    <mergeCell ref="O65:O66"/>
    <mergeCell ref="P65:P66"/>
    <mergeCell ref="F286:H286"/>
    <mergeCell ref="L72:L73"/>
    <mergeCell ref="A1:J2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12" t="s">
        <v>56</v>
      </c>
      <c r="B1" s="812"/>
      <c r="C1" s="812"/>
      <c r="D1" s="812"/>
      <c r="E1" s="812"/>
      <c r="F1" s="812"/>
      <c r="G1" s="812"/>
      <c r="H1" s="812"/>
      <c r="I1" s="812"/>
      <c r="J1" s="812"/>
      <c r="K1" s="363"/>
      <c r="L1" s="363"/>
      <c r="M1" s="363"/>
      <c r="N1" s="363"/>
      <c r="O1" s="364"/>
      <c r="S1" s="813" t="s">
        <v>0</v>
      </c>
      <c r="T1" s="813"/>
      <c r="U1" s="4" t="s">
        <v>1</v>
      </c>
      <c r="V1" s="5" t="s">
        <v>2</v>
      </c>
      <c r="W1" s="815" t="s">
        <v>3</v>
      </c>
      <c r="X1" s="816"/>
    </row>
    <row r="2" spans="1:24" thickBot="1" x14ac:dyDescent="0.3">
      <c r="A2" s="812"/>
      <c r="B2" s="812"/>
      <c r="C2" s="812"/>
      <c r="D2" s="812"/>
      <c r="E2" s="812"/>
      <c r="F2" s="812"/>
      <c r="G2" s="812"/>
      <c r="H2" s="812"/>
      <c r="I2" s="812"/>
      <c r="J2" s="812"/>
      <c r="K2" s="365"/>
      <c r="L2" s="365"/>
      <c r="M2" s="365"/>
      <c r="N2" s="366"/>
      <c r="O2" s="367"/>
      <c r="Q2" s="6"/>
      <c r="R2" s="7"/>
      <c r="S2" s="814"/>
      <c r="T2" s="81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17" t="s">
        <v>16</v>
      </c>
      <c r="P3" s="81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867" t="s">
        <v>43</v>
      </c>
      <c r="B59" s="418" t="s">
        <v>23</v>
      </c>
      <c r="C59" s="869" t="s">
        <v>144</v>
      </c>
      <c r="D59" s="409"/>
      <c r="E59" s="56"/>
      <c r="F59" s="410">
        <v>1649.6</v>
      </c>
      <c r="G59" s="871">
        <v>44981</v>
      </c>
      <c r="H59" s="873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875" t="s">
        <v>21</v>
      </c>
      <c r="P59" s="865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868"/>
      <c r="B60" s="418" t="s">
        <v>146</v>
      </c>
      <c r="C60" s="870"/>
      <c r="D60" s="409"/>
      <c r="E60" s="56"/>
      <c r="F60" s="410">
        <v>83</v>
      </c>
      <c r="G60" s="872"/>
      <c r="H60" s="874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876"/>
      <c r="P60" s="866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825" t="s">
        <v>82</v>
      </c>
      <c r="B66" s="167" t="s">
        <v>109</v>
      </c>
      <c r="C66" s="173"/>
      <c r="D66" s="174"/>
      <c r="E66" s="56"/>
      <c r="F66" s="155">
        <v>1224</v>
      </c>
      <c r="G66" s="827">
        <v>44973</v>
      </c>
      <c r="H66" s="829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831" t="s">
        <v>21</v>
      </c>
      <c r="P66" s="833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826"/>
      <c r="B67" s="167" t="s">
        <v>24</v>
      </c>
      <c r="C67" s="170"/>
      <c r="D67" s="174"/>
      <c r="E67" s="56"/>
      <c r="F67" s="155">
        <v>902.95899999999995</v>
      </c>
      <c r="G67" s="828"/>
      <c r="H67" s="830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832"/>
      <c r="P67" s="834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855" t="s">
        <v>82</v>
      </c>
      <c r="B69" s="400" t="s">
        <v>128</v>
      </c>
      <c r="C69" s="857" t="s">
        <v>129</v>
      </c>
      <c r="D69" s="409"/>
      <c r="E69" s="56"/>
      <c r="F69" s="410">
        <v>80.7</v>
      </c>
      <c r="G69" s="861">
        <v>44979</v>
      </c>
      <c r="H69" s="859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863" t="s">
        <v>127</v>
      </c>
      <c r="P69" s="853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856"/>
      <c r="B70" s="408" t="s">
        <v>131</v>
      </c>
      <c r="C70" s="858"/>
      <c r="D70" s="409"/>
      <c r="E70" s="56"/>
      <c r="F70" s="410">
        <v>151.4</v>
      </c>
      <c r="G70" s="862"/>
      <c r="H70" s="860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864"/>
      <c r="P70" s="854"/>
      <c r="Q70" s="166"/>
      <c r="R70" s="125"/>
      <c r="S70" s="176"/>
      <c r="T70" s="177"/>
      <c r="U70" s="49"/>
      <c r="V70" s="50"/>
    </row>
    <row r="71" spans="1:22" ht="17.25" x14ac:dyDescent="0.3">
      <c r="A71" s="843" t="s">
        <v>82</v>
      </c>
      <c r="B71" s="400" t="s">
        <v>122</v>
      </c>
      <c r="C71" s="841" t="s">
        <v>123</v>
      </c>
      <c r="D71" s="398"/>
      <c r="E71" s="56"/>
      <c r="F71" s="155">
        <v>130.16</v>
      </c>
      <c r="G71" s="846">
        <v>44982</v>
      </c>
      <c r="H71" s="848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837" t="s">
        <v>127</v>
      </c>
      <c r="P71" s="839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843"/>
      <c r="B72" s="400" t="s">
        <v>125</v>
      </c>
      <c r="C72" s="845"/>
      <c r="D72" s="398"/>
      <c r="E72" s="56"/>
      <c r="F72" s="155">
        <v>89.64</v>
      </c>
      <c r="G72" s="846"/>
      <c r="H72" s="849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851"/>
      <c r="P72" s="852"/>
      <c r="Q72" s="166"/>
      <c r="R72" s="125"/>
      <c r="S72" s="176"/>
      <c r="T72" s="177"/>
      <c r="U72" s="49"/>
      <c r="V72" s="50"/>
    </row>
    <row r="73" spans="1:22" ht="18" thickBot="1" x14ac:dyDescent="0.35">
      <c r="A73" s="844"/>
      <c r="B73" s="400" t="s">
        <v>126</v>
      </c>
      <c r="C73" s="842"/>
      <c r="D73" s="398"/>
      <c r="E73" s="56"/>
      <c r="F73" s="155">
        <v>152.78</v>
      </c>
      <c r="G73" s="847"/>
      <c r="H73" s="850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838"/>
      <c r="P73" s="840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825" t="s">
        <v>82</v>
      </c>
      <c r="B80" s="397" t="s">
        <v>118</v>
      </c>
      <c r="C80" s="841" t="s">
        <v>121</v>
      </c>
      <c r="D80" s="398"/>
      <c r="E80" s="56"/>
      <c r="F80" s="155">
        <v>108.66</v>
      </c>
      <c r="G80" s="156">
        <v>44985</v>
      </c>
      <c r="H80" s="835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837" t="s">
        <v>120</v>
      </c>
      <c r="P80" s="839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826"/>
      <c r="B81" s="397" t="s">
        <v>119</v>
      </c>
      <c r="C81" s="842"/>
      <c r="D81" s="398"/>
      <c r="E81" s="56"/>
      <c r="F81" s="155">
        <v>76.94</v>
      </c>
      <c r="G81" s="156">
        <v>44985</v>
      </c>
      <c r="H81" s="836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838"/>
      <c r="P81" s="840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819"/>
      <c r="M99" s="820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819"/>
      <c r="M100" s="820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821"/>
      <c r="P106" s="823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822"/>
      <c r="P107" s="824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810" t="s">
        <v>27</v>
      </c>
      <c r="G271" s="810"/>
      <c r="H271" s="811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12" t="s">
        <v>92</v>
      </c>
      <c r="B1" s="812"/>
      <c r="C1" s="812"/>
      <c r="D1" s="812"/>
      <c r="E1" s="812"/>
      <c r="F1" s="812"/>
      <c r="G1" s="812"/>
      <c r="H1" s="812"/>
      <c r="I1" s="812"/>
      <c r="J1" s="812"/>
      <c r="K1" s="363"/>
      <c r="L1" s="363"/>
      <c r="M1" s="363"/>
      <c r="N1" s="363"/>
      <c r="O1" s="364"/>
      <c r="S1" s="813" t="s">
        <v>0</v>
      </c>
      <c r="T1" s="813"/>
      <c r="U1" s="4" t="s">
        <v>1</v>
      </c>
      <c r="V1" s="5" t="s">
        <v>2</v>
      </c>
      <c r="W1" s="815" t="s">
        <v>3</v>
      </c>
      <c r="X1" s="816"/>
    </row>
    <row r="2" spans="1:24" thickBot="1" x14ac:dyDescent="0.3">
      <c r="A2" s="812"/>
      <c r="B2" s="812"/>
      <c r="C2" s="812"/>
      <c r="D2" s="812"/>
      <c r="E2" s="812"/>
      <c r="F2" s="812"/>
      <c r="G2" s="812"/>
      <c r="H2" s="812"/>
      <c r="I2" s="812"/>
      <c r="J2" s="812"/>
      <c r="K2" s="365"/>
      <c r="L2" s="365"/>
      <c r="M2" s="365"/>
      <c r="N2" s="366"/>
      <c r="O2" s="367"/>
      <c r="Q2" s="6"/>
      <c r="R2" s="7"/>
      <c r="S2" s="814"/>
      <c r="T2" s="81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17" t="s">
        <v>16</v>
      </c>
      <c r="P3" s="81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825" t="s">
        <v>147</v>
      </c>
      <c r="B83" s="397" t="s">
        <v>179</v>
      </c>
      <c r="C83" s="841" t="s">
        <v>193</v>
      </c>
      <c r="D83" s="431"/>
      <c r="E83" s="56"/>
      <c r="F83" s="410">
        <v>27.48</v>
      </c>
      <c r="G83" s="871">
        <v>45014</v>
      </c>
      <c r="H83" s="877" t="s">
        <v>180</v>
      </c>
      <c r="I83" s="155">
        <v>27.48</v>
      </c>
      <c r="J83" s="39">
        <f t="shared" si="1"/>
        <v>0</v>
      </c>
      <c r="K83" s="40">
        <v>70</v>
      </c>
      <c r="L83" s="881" t="s">
        <v>194</v>
      </c>
      <c r="M83" s="61"/>
      <c r="N83" s="42">
        <f t="shared" si="2"/>
        <v>1923.6000000000001</v>
      </c>
      <c r="O83" s="821" t="s">
        <v>21</v>
      </c>
      <c r="P83" s="879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826"/>
      <c r="B84" s="430" t="s">
        <v>181</v>
      </c>
      <c r="C84" s="842"/>
      <c r="D84" s="431"/>
      <c r="E84" s="56"/>
      <c r="F84" s="410">
        <v>142.5</v>
      </c>
      <c r="G84" s="872"/>
      <c r="H84" s="878"/>
      <c r="I84" s="155">
        <v>142.5771</v>
      </c>
      <c r="J84" s="39">
        <f t="shared" si="1"/>
        <v>7.7100000000001501E-2</v>
      </c>
      <c r="K84" s="40">
        <v>70</v>
      </c>
      <c r="L84" s="881"/>
      <c r="M84" s="61"/>
      <c r="N84" s="42">
        <f t="shared" si="2"/>
        <v>9980.3970000000008</v>
      </c>
      <c r="O84" s="822"/>
      <c r="P84" s="880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819"/>
      <c r="M98" s="820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819"/>
      <c r="M99" s="820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821"/>
      <c r="P105" s="823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822"/>
      <c r="P106" s="824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810" t="s">
        <v>27</v>
      </c>
      <c r="G270" s="810"/>
      <c r="H270" s="811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12" t="s">
        <v>224</v>
      </c>
      <c r="B1" s="812"/>
      <c r="C1" s="812"/>
      <c r="D1" s="812"/>
      <c r="E1" s="812"/>
      <c r="F1" s="812"/>
      <c r="G1" s="812"/>
      <c r="H1" s="812"/>
      <c r="I1" s="812"/>
      <c r="J1" s="812"/>
      <c r="K1" s="363"/>
      <c r="L1" s="363"/>
      <c r="M1" s="363"/>
      <c r="N1" s="363"/>
      <c r="O1" s="364"/>
      <c r="S1" s="813" t="s">
        <v>0</v>
      </c>
      <c r="T1" s="813"/>
      <c r="U1" s="4" t="s">
        <v>1</v>
      </c>
      <c r="V1" s="5" t="s">
        <v>2</v>
      </c>
      <c r="W1" s="815" t="s">
        <v>3</v>
      </c>
      <c r="X1" s="816"/>
    </row>
    <row r="2" spans="1:24" thickBot="1" x14ac:dyDescent="0.3">
      <c r="A2" s="812"/>
      <c r="B2" s="812"/>
      <c r="C2" s="812"/>
      <c r="D2" s="812"/>
      <c r="E2" s="812"/>
      <c r="F2" s="812"/>
      <c r="G2" s="812"/>
      <c r="H2" s="812"/>
      <c r="I2" s="812"/>
      <c r="J2" s="812"/>
      <c r="K2" s="365"/>
      <c r="L2" s="365"/>
      <c r="M2" s="365"/>
      <c r="N2" s="366"/>
      <c r="O2" s="367"/>
      <c r="Q2" s="6"/>
      <c r="R2" s="7"/>
      <c r="S2" s="814"/>
      <c r="T2" s="81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17" t="s">
        <v>16</v>
      </c>
      <c r="P3" s="81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892" t="s">
        <v>43</v>
      </c>
      <c r="B60" s="418" t="s">
        <v>23</v>
      </c>
      <c r="C60" s="841" t="s">
        <v>291</v>
      </c>
      <c r="D60" s="409"/>
      <c r="E60" s="56"/>
      <c r="F60" s="410">
        <v>847.4</v>
      </c>
      <c r="G60" s="894">
        <v>45023</v>
      </c>
      <c r="H60" s="896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898" t="s">
        <v>21</v>
      </c>
      <c r="P60" s="900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893"/>
      <c r="B61" s="418" t="s">
        <v>146</v>
      </c>
      <c r="C61" s="842"/>
      <c r="D61" s="409"/>
      <c r="E61" s="56"/>
      <c r="F61" s="410">
        <v>175.4</v>
      </c>
      <c r="G61" s="895"/>
      <c r="H61" s="897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899"/>
      <c r="P61" s="901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882" t="s">
        <v>31</v>
      </c>
      <c r="B66" s="519" t="s">
        <v>254</v>
      </c>
      <c r="C66" s="884" t="s">
        <v>255</v>
      </c>
      <c r="D66" s="517"/>
      <c r="E66" s="56"/>
      <c r="F66" s="493">
        <v>9084.5</v>
      </c>
      <c r="G66" s="888">
        <v>45041</v>
      </c>
      <c r="H66" s="886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890" t="s">
        <v>22</v>
      </c>
      <c r="P66" s="839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883"/>
      <c r="B67" s="519" t="s">
        <v>256</v>
      </c>
      <c r="C67" s="885"/>
      <c r="D67" s="517"/>
      <c r="E67" s="56"/>
      <c r="F67" s="526">
        <v>1007.3</v>
      </c>
      <c r="G67" s="889"/>
      <c r="H67" s="887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891"/>
      <c r="P67" s="840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821"/>
      <c r="P87" s="879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822"/>
      <c r="P88" s="880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819"/>
      <c r="M102" s="820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819"/>
      <c r="M103" s="820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821"/>
      <c r="P109" s="823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822"/>
      <c r="P110" s="824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810" t="s">
        <v>27</v>
      </c>
      <c r="G274" s="810"/>
      <c r="H274" s="811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12" t="s">
        <v>246</v>
      </c>
      <c r="B1" s="812"/>
      <c r="C1" s="812"/>
      <c r="D1" s="812"/>
      <c r="E1" s="812"/>
      <c r="F1" s="812"/>
      <c r="G1" s="812"/>
      <c r="H1" s="812"/>
      <c r="I1" s="812"/>
      <c r="J1" s="812"/>
      <c r="K1" s="363"/>
      <c r="L1" s="363"/>
      <c r="M1" s="363"/>
      <c r="N1" s="363"/>
      <c r="O1" s="364"/>
      <c r="S1" s="813" t="s">
        <v>0</v>
      </c>
      <c r="T1" s="813"/>
      <c r="U1" s="4" t="s">
        <v>1</v>
      </c>
      <c r="V1" s="5" t="s">
        <v>2</v>
      </c>
      <c r="W1" s="815" t="s">
        <v>3</v>
      </c>
      <c r="X1" s="816"/>
    </row>
    <row r="2" spans="1:24" thickBot="1" x14ac:dyDescent="0.3">
      <c r="A2" s="812"/>
      <c r="B2" s="812"/>
      <c r="C2" s="812"/>
      <c r="D2" s="812"/>
      <c r="E2" s="812"/>
      <c r="F2" s="812"/>
      <c r="G2" s="812"/>
      <c r="H2" s="812"/>
      <c r="I2" s="812"/>
      <c r="J2" s="812"/>
      <c r="K2" s="365"/>
      <c r="L2" s="365"/>
      <c r="M2" s="365"/>
      <c r="N2" s="366"/>
      <c r="O2" s="367"/>
      <c r="Q2" s="6"/>
      <c r="R2" s="7"/>
      <c r="S2" s="814"/>
      <c r="T2" s="81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17" t="s">
        <v>16</v>
      </c>
      <c r="P3" s="81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821"/>
      <c r="P89" s="879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822"/>
      <c r="P90" s="880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819"/>
      <c r="M104" s="820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819"/>
      <c r="M105" s="820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821"/>
      <c r="P111" s="823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822"/>
      <c r="P112" s="824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810" t="s">
        <v>27</v>
      </c>
      <c r="G276" s="810"/>
      <c r="H276" s="811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12" t="s">
        <v>335</v>
      </c>
      <c r="B1" s="812"/>
      <c r="C1" s="812"/>
      <c r="D1" s="812"/>
      <c r="E1" s="812"/>
      <c r="F1" s="812"/>
      <c r="G1" s="812"/>
      <c r="H1" s="812"/>
      <c r="I1" s="812"/>
      <c r="J1" s="812"/>
      <c r="K1" s="363"/>
      <c r="L1" s="562"/>
      <c r="M1" s="363"/>
      <c r="N1" s="363"/>
      <c r="O1" s="364"/>
      <c r="S1" s="813" t="s">
        <v>0</v>
      </c>
      <c r="T1" s="813"/>
      <c r="U1" s="4" t="s">
        <v>1</v>
      </c>
      <c r="V1" s="5" t="s">
        <v>2</v>
      </c>
      <c r="W1" s="815" t="s">
        <v>3</v>
      </c>
      <c r="X1" s="816"/>
    </row>
    <row r="2" spans="1:24" ht="24" thickBot="1" x14ac:dyDescent="0.4">
      <c r="A2" s="812"/>
      <c r="B2" s="812"/>
      <c r="C2" s="812"/>
      <c r="D2" s="812"/>
      <c r="E2" s="812"/>
      <c r="F2" s="812"/>
      <c r="G2" s="812"/>
      <c r="H2" s="812"/>
      <c r="I2" s="812"/>
      <c r="J2" s="812"/>
      <c r="K2" s="365"/>
      <c r="L2" s="563"/>
      <c r="M2" s="365"/>
      <c r="N2" s="366"/>
      <c r="O2" s="367"/>
      <c r="Q2" s="6"/>
      <c r="R2" s="7"/>
      <c r="S2" s="814"/>
      <c r="T2" s="81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17" t="s">
        <v>16</v>
      </c>
      <c r="P3" s="81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825" t="s">
        <v>43</v>
      </c>
      <c r="B62" s="153" t="s">
        <v>23</v>
      </c>
      <c r="C62" s="159"/>
      <c r="D62" s="160"/>
      <c r="E62" s="56"/>
      <c r="F62" s="155">
        <v>598.4</v>
      </c>
      <c r="G62" s="904">
        <v>45080</v>
      </c>
      <c r="H62" s="902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906" t="s">
        <v>64</v>
      </c>
      <c r="P62" s="908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826"/>
      <c r="B63" s="153" t="s">
        <v>126</v>
      </c>
      <c r="C63" s="161"/>
      <c r="D63" s="160"/>
      <c r="E63" s="56"/>
      <c r="F63" s="155">
        <v>105.6</v>
      </c>
      <c r="G63" s="905"/>
      <c r="H63" s="903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907"/>
      <c r="P63" s="909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821"/>
      <c r="P95" s="879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822"/>
      <c r="P96" s="880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819"/>
      <c r="M110" s="820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819"/>
      <c r="M111" s="820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821"/>
      <c r="P117" s="823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822"/>
      <c r="P118" s="824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810" t="s">
        <v>27</v>
      </c>
      <c r="G282" s="810"/>
      <c r="H282" s="811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12" t="s">
        <v>404</v>
      </c>
      <c r="B1" s="812"/>
      <c r="C1" s="812"/>
      <c r="D1" s="812"/>
      <c r="E1" s="812"/>
      <c r="F1" s="812"/>
      <c r="G1" s="812"/>
      <c r="H1" s="812"/>
      <c r="I1" s="812"/>
      <c r="J1" s="812"/>
      <c r="K1" s="363"/>
      <c r="L1" s="562"/>
      <c r="M1" s="363"/>
      <c r="N1" s="363"/>
      <c r="O1" s="364"/>
      <c r="S1" s="813" t="s">
        <v>0</v>
      </c>
      <c r="T1" s="813"/>
      <c r="U1" s="4" t="s">
        <v>1</v>
      </c>
      <c r="V1" s="5" t="s">
        <v>2</v>
      </c>
      <c r="W1" s="815" t="s">
        <v>3</v>
      </c>
      <c r="X1" s="816"/>
    </row>
    <row r="2" spans="1:24" ht="24" thickBot="1" x14ac:dyDescent="0.4">
      <c r="A2" s="812"/>
      <c r="B2" s="812"/>
      <c r="C2" s="812"/>
      <c r="D2" s="812"/>
      <c r="E2" s="812"/>
      <c r="F2" s="812"/>
      <c r="G2" s="812"/>
      <c r="H2" s="812"/>
      <c r="I2" s="812"/>
      <c r="J2" s="812"/>
      <c r="K2" s="365"/>
      <c r="L2" s="563"/>
      <c r="M2" s="365"/>
      <c r="N2" s="366"/>
      <c r="O2" s="367"/>
      <c r="Q2" s="6"/>
      <c r="R2" s="7"/>
      <c r="S2" s="814"/>
      <c r="T2" s="81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17" t="s">
        <v>16</v>
      </c>
      <c r="P3" s="81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918" t="s">
        <v>464</v>
      </c>
      <c r="M11" s="919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825" t="s">
        <v>43</v>
      </c>
      <c r="B62" s="153" t="s">
        <v>23</v>
      </c>
      <c r="C62" s="159"/>
      <c r="D62" s="160"/>
      <c r="E62" s="56"/>
      <c r="F62" s="155"/>
      <c r="G62" s="904"/>
      <c r="H62" s="902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826"/>
      <c r="B63" s="153" t="s">
        <v>126</v>
      </c>
      <c r="C63" s="161"/>
      <c r="D63" s="160"/>
      <c r="E63" s="56"/>
      <c r="F63" s="155"/>
      <c r="G63" s="905"/>
      <c r="H63" s="903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920" t="s">
        <v>355</v>
      </c>
      <c r="B74" s="386" t="s">
        <v>126</v>
      </c>
      <c r="C74" s="922" t="s">
        <v>430</v>
      </c>
      <c r="D74" s="160"/>
      <c r="E74" s="56"/>
      <c r="F74" s="625">
        <v>87.04</v>
      </c>
      <c r="G74" s="871">
        <v>45115</v>
      </c>
      <c r="H74" s="910" t="s">
        <v>431</v>
      </c>
      <c r="I74" s="155">
        <v>87.04</v>
      </c>
      <c r="J74" s="39">
        <f t="shared" si="4"/>
        <v>0</v>
      </c>
      <c r="K74" s="628">
        <v>38</v>
      </c>
      <c r="L74" s="912" t="s">
        <v>432</v>
      </c>
      <c r="M74" s="630"/>
      <c r="N74" s="42">
        <f t="shared" ref="N74:N198" si="6">K74*I74</f>
        <v>3307.5200000000004</v>
      </c>
      <c r="O74" s="914" t="s">
        <v>21</v>
      </c>
      <c r="P74" s="916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921"/>
      <c r="B75" s="386" t="s">
        <v>307</v>
      </c>
      <c r="C75" s="923"/>
      <c r="D75" s="445"/>
      <c r="E75" s="56"/>
      <c r="F75" s="626">
        <v>103.26</v>
      </c>
      <c r="G75" s="872"/>
      <c r="H75" s="911"/>
      <c r="I75" s="493">
        <v>103.26</v>
      </c>
      <c r="J75" s="39">
        <f t="shared" si="4"/>
        <v>0</v>
      </c>
      <c r="K75" s="629">
        <v>110</v>
      </c>
      <c r="L75" s="913"/>
      <c r="M75" s="630"/>
      <c r="N75" s="42">
        <f t="shared" si="6"/>
        <v>11358.6</v>
      </c>
      <c r="O75" s="915"/>
      <c r="P75" s="917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926" t="s">
        <v>448</v>
      </c>
      <c r="B81" s="386" t="s">
        <v>449</v>
      </c>
      <c r="C81" s="928" t="s">
        <v>450</v>
      </c>
      <c r="D81" s="454"/>
      <c r="E81" s="56"/>
      <c r="F81" s="446">
        <v>264.33999999999997</v>
      </c>
      <c r="G81" s="930">
        <v>45124</v>
      </c>
      <c r="H81" s="932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934" t="s">
        <v>21</v>
      </c>
      <c r="P81" s="924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927"/>
      <c r="B82" s="386" t="s">
        <v>451</v>
      </c>
      <c r="C82" s="929"/>
      <c r="D82" s="454"/>
      <c r="E82" s="56"/>
      <c r="F82" s="446">
        <v>3600</v>
      </c>
      <c r="G82" s="931"/>
      <c r="H82" s="933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935"/>
      <c r="P82" s="925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8" t="s">
        <v>456</v>
      </c>
      <c r="B87" s="369" t="s">
        <v>457</v>
      </c>
      <c r="C87" s="714" t="s">
        <v>458</v>
      </c>
      <c r="D87" s="445"/>
      <c r="E87" s="56"/>
      <c r="F87" s="446">
        <v>3175.64</v>
      </c>
      <c r="G87" s="730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31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882" t="s">
        <v>355</v>
      </c>
      <c r="B88" s="723" t="s">
        <v>594</v>
      </c>
      <c r="C88" s="941" t="s">
        <v>595</v>
      </c>
      <c r="D88" s="517"/>
      <c r="E88" s="56"/>
      <c r="F88" s="700">
        <v>74</v>
      </c>
      <c r="G88" s="944">
        <v>45138</v>
      </c>
      <c r="H88" s="932" t="s">
        <v>596</v>
      </c>
      <c r="I88" s="640">
        <v>74</v>
      </c>
      <c r="J88" s="39">
        <f t="shared" si="4"/>
        <v>0</v>
      </c>
      <c r="K88" s="628">
        <v>70</v>
      </c>
      <c r="L88" s="948" t="s">
        <v>597</v>
      </c>
      <c r="M88" s="630"/>
      <c r="N88" s="42">
        <f t="shared" si="7"/>
        <v>5180</v>
      </c>
      <c r="O88" s="898" t="s">
        <v>21</v>
      </c>
      <c r="P88" s="937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940"/>
      <c r="B89" s="519" t="s">
        <v>583</v>
      </c>
      <c r="C89" s="942"/>
      <c r="D89" s="697"/>
      <c r="E89" s="56"/>
      <c r="F89" s="700">
        <v>92.3</v>
      </c>
      <c r="G89" s="945"/>
      <c r="H89" s="947"/>
      <c r="I89" s="640">
        <v>92.3</v>
      </c>
      <c r="J89" s="39">
        <f t="shared" si="4"/>
        <v>0</v>
      </c>
      <c r="K89" s="628">
        <v>60</v>
      </c>
      <c r="L89" s="949"/>
      <c r="M89" s="630"/>
      <c r="N89" s="42">
        <f t="shared" si="7"/>
        <v>5538</v>
      </c>
      <c r="O89" s="936"/>
      <c r="P89" s="938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83"/>
      <c r="B90" s="519" t="s">
        <v>126</v>
      </c>
      <c r="C90" s="943"/>
      <c r="D90" s="697"/>
      <c r="E90" s="56"/>
      <c r="F90" s="700">
        <v>95.7</v>
      </c>
      <c r="G90" s="946"/>
      <c r="H90" s="933"/>
      <c r="I90" s="640">
        <v>95.7</v>
      </c>
      <c r="J90" s="39">
        <f t="shared" si="4"/>
        <v>0</v>
      </c>
      <c r="K90" s="628">
        <v>38</v>
      </c>
      <c r="L90" s="950"/>
      <c r="M90" s="630"/>
      <c r="N90" s="42">
        <f t="shared" si="7"/>
        <v>3636.6</v>
      </c>
      <c r="O90" s="899"/>
      <c r="P90" s="939"/>
      <c r="Q90" s="166"/>
      <c r="R90" s="125"/>
      <c r="S90" s="176"/>
      <c r="T90" s="177"/>
      <c r="U90" s="49"/>
      <c r="V90" s="50"/>
    </row>
    <row r="91" spans="1:22" ht="32.25" customHeight="1" x14ac:dyDescent="0.35">
      <c r="A91" s="705"/>
      <c r="B91" s="459"/>
      <c r="C91" s="729"/>
      <c r="D91" s="454"/>
      <c r="E91" s="56"/>
      <c r="F91" s="446"/>
      <c r="G91" s="627"/>
      <c r="H91" s="706"/>
      <c r="I91" s="446"/>
      <c r="J91" s="39">
        <f t="shared" si="4"/>
        <v>0</v>
      </c>
      <c r="K91" s="462"/>
      <c r="L91" s="732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821"/>
      <c r="P95" s="879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822"/>
      <c r="P96" s="880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819"/>
      <c r="M110" s="820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819"/>
      <c r="M111" s="820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821"/>
      <c r="P117" s="823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822"/>
      <c r="P118" s="824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810" t="s">
        <v>27</v>
      </c>
      <c r="G282" s="810"/>
      <c r="H282" s="811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topLeftCell="N1" workbookViewId="0">
      <pane ySplit="3" topLeftCell="A4" activePane="bottomLeft" state="frozen"/>
      <selection pane="bottomLeft" activeCell="W14" sqref="W1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12" t="s">
        <v>480</v>
      </c>
      <c r="B1" s="812"/>
      <c r="C1" s="812"/>
      <c r="D1" s="812"/>
      <c r="E1" s="812"/>
      <c r="F1" s="812"/>
      <c r="G1" s="812"/>
      <c r="H1" s="812"/>
      <c r="I1" s="812"/>
      <c r="J1" s="812"/>
      <c r="K1" s="363"/>
      <c r="L1" s="562"/>
      <c r="M1" s="363"/>
      <c r="N1" s="363"/>
      <c r="O1" s="364"/>
      <c r="S1" s="813" t="s">
        <v>0</v>
      </c>
      <c r="T1" s="813"/>
      <c r="U1" s="4" t="s">
        <v>1</v>
      </c>
      <c r="V1" s="5" t="s">
        <v>2</v>
      </c>
      <c r="W1" s="815" t="s">
        <v>3</v>
      </c>
      <c r="X1" s="816"/>
    </row>
    <row r="2" spans="1:24" ht="24" thickBot="1" x14ac:dyDescent="0.4">
      <c r="A2" s="812"/>
      <c r="B2" s="812"/>
      <c r="C2" s="812"/>
      <c r="D2" s="812"/>
      <c r="E2" s="812"/>
      <c r="F2" s="812"/>
      <c r="G2" s="812"/>
      <c r="H2" s="812"/>
      <c r="I2" s="812"/>
      <c r="J2" s="812"/>
      <c r="K2" s="365"/>
      <c r="L2" s="563"/>
      <c r="M2" s="365"/>
      <c r="N2" s="366"/>
      <c r="O2" s="367"/>
      <c r="Q2" s="6"/>
      <c r="R2" s="7"/>
      <c r="S2" s="814"/>
      <c r="T2" s="81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17" t="s">
        <v>16</v>
      </c>
      <c r="P3" s="81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32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67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67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67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955"/>
      <c r="M11" s="956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67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7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74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96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7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74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7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74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6" t="s">
        <v>31</v>
      </c>
      <c r="B20" s="54" t="s">
        <v>576</v>
      </c>
      <c r="C20" s="7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74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825" t="s">
        <v>43</v>
      </c>
      <c r="B62" s="153" t="s">
        <v>23</v>
      </c>
      <c r="C62" s="159"/>
      <c r="D62" s="160"/>
      <c r="E62" s="56"/>
      <c r="F62" s="155"/>
      <c r="G62" s="904"/>
      <c r="H62" s="902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826"/>
      <c r="B63" s="153" t="s">
        <v>126</v>
      </c>
      <c r="C63" s="161"/>
      <c r="D63" s="160"/>
      <c r="E63" s="56"/>
      <c r="F63" s="155"/>
      <c r="G63" s="905"/>
      <c r="H63" s="903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423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423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423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517</v>
      </c>
      <c r="C72" s="423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7.25" x14ac:dyDescent="0.3">
      <c r="A73" s="520" t="s">
        <v>355</v>
      </c>
      <c r="B73" s="386" t="s">
        <v>126</v>
      </c>
      <c r="C73" s="423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" thickBot="1" x14ac:dyDescent="0.35">
      <c r="A74" s="520" t="s">
        <v>355</v>
      </c>
      <c r="B74" s="386" t="s">
        <v>524</v>
      </c>
      <c r="C74" s="423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867" t="s">
        <v>355</v>
      </c>
      <c r="B75" s="682" t="s">
        <v>528</v>
      </c>
      <c r="C75" s="922" t="s">
        <v>529</v>
      </c>
      <c r="D75" s="445"/>
      <c r="E75" s="56"/>
      <c r="F75" s="626">
        <v>90.3</v>
      </c>
      <c r="G75" s="979">
        <v>45126</v>
      </c>
      <c r="H75" s="982" t="s">
        <v>530</v>
      </c>
      <c r="I75" s="515">
        <v>90.3</v>
      </c>
      <c r="J75" s="39">
        <f t="shared" si="3"/>
        <v>0</v>
      </c>
      <c r="K75" s="687">
        <v>60</v>
      </c>
      <c r="L75" s="912" t="s">
        <v>531</v>
      </c>
      <c r="M75" s="630"/>
      <c r="N75" s="42">
        <f t="shared" si="4"/>
        <v>5418</v>
      </c>
      <c r="O75" s="961" t="s">
        <v>21</v>
      </c>
      <c r="P75" s="964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977"/>
      <c r="B76" s="682" t="s">
        <v>122</v>
      </c>
      <c r="C76" s="978"/>
      <c r="D76" s="445"/>
      <c r="E76" s="56"/>
      <c r="F76" s="685">
        <v>94.86</v>
      </c>
      <c r="G76" s="980"/>
      <c r="H76" s="983"/>
      <c r="I76" s="686">
        <v>94.86</v>
      </c>
      <c r="J76" s="39">
        <f t="shared" si="3"/>
        <v>0</v>
      </c>
      <c r="K76" s="688">
        <v>70</v>
      </c>
      <c r="L76" s="960"/>
      <c r="M76" s="630"/>
      <c r="N76" s="42">
        <f t="shared" si="4"/>
        <v>6640.2</v>
      </c>
      <c r="O76" s="962"/>
      <c r="P76" s="965"/>
      <c r="Q76" s="166"/>
      <c r="R76" s="125"/>
      <c r="S76" s="48"/>
      <c r="T76" s="48"/>
      <c r="U76" s="49"/>
      <c r="V76" s="50"/>
    </row>
    <row r="77" spans="1:22" ht="19.5" thickBot="1" x14ac:dyDescent="0.35">
      <c r="A77" s="868"/>
      <c r="B77" s="682" t="s">
        <v>128</v>
      </c>
      <c r="C77" s="923"/>
      <c r="D77" s="445"/>
      <c r="E77" s="56"/>
      <c r="F77" s="685">
        <f>55.8+36.1</f>
        <v>91.9</v>
      </c>
      <c r="G77" s="981"/>
      <c r="H77" s="984"/>
      <c r="I77" s="686">
        <f>55.8+36.1</f>
        <v>91.9</v>
      </c>
      <c r="J77" s="39">
        <f t="shared" si="3"/>
        <v>0</v>
      </c>
      <c r="K77" s="688">
        <v>110</v>
      </c>
      <c r="L77" s="913"/>
      <c r="M77" s="646"/>
      <c r="N77" s="42">
        <f t="shared" si="4"/>
        <v>10109</v>
      </c>
      <c r="O77" s="963"/>
      <c r="P77" s="966"/>
      <c r="Q77" s="166"/>
      <c r="R77" s="125"/>
      <c r="S77" s="48"/>
      <c r="T77" s="48"/>
      <c r="U77" s="49"/>
      <c r="V77" s="50"/>
    </row>
    <row r="78" spans="1:22" ht="48" thickBot="1" x14ac:dyDescent="0.35">
      <c r="A78" s="684" t="s">
        <v>355</v>
      </c>
      <c r="B78" s="682" t="s">
        <v>532</v>
      </c>
      <c r="C78" s="450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" thickBot="1" x14ac:dyDescent="0.35">
      <c r="A79" s="683" t="s">
        <v>355</v>
      </c>
      <c r="B79" s="369" t="s">
        <v>536</v>
      </c>
      <c r="C79" s="698" t="s">
        <v>537</v>
      </c>
      <c r="D79" s="445"/>
      <c r="E79" s="56"/>
      <c r="F79" s="446">
        <v>68.56</v>
      </c>
      <c r="G79" s="701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926" t="s">
        <v>355</v>
      </c>
      <c r="B80" s="696" t="s">
        <v>119</v>
      </c>
      <c r="C80" s="941" t="s">
        <v>540</v>
      </c>
      <c r="D80" s="517"/>
      <c r="E80" s="56"/>
      <c r="F80" s="700">
        <v>71.099999999999994</v>
      </c>
      <c r="G80" s="944">
        <v>45142</v>
      </c>
      <c r="H80" s="986" t="s">
        <v>541</v>
      </c>
      <c r="I80" s="446">
        <v>71.099999999999994</v>
      </c>
      <c r="J80" s="39">
        <f t="shared" si="3"/>
        <v>0</v>
      </c>
      <c r="K80" s="688">
        <v>70</v>
      </c>
      <c r="L80" s="948" t="s">
        <v>542</v>
      </c>
      <c r="M80" s="630"/>
      <c r="N80" s="42">
        <f t="shared" si="4"/>
        <v>4977</v>
      </c>
      <c r="O80" s="961" t="s">
        <v>21</v>
      </c>
      <c r="P80" s="964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985"/>
      <c r="B81" s="696" t="s">
        <v>528</v>
      </c>
      <c r="C81" s="942"/>
      <c r="D81" s="697"/>
      <c r="E81" s="56"/>
      <c r="F81" s="700">
        <v>90.42</v>
      </c>
      <c r="G81" s="945"/>
      <c r="H81" s="987"/>
      <c r="I81" s="446">
        <v>90.42</v>
      </c>
      <c r="J81" s="39">
        <f t="shared" si="3"/>
        <v>0</v>
      </c>
      <c r="K81" s="688">
        <v>60</v>
      </c>
      <c r="L81" s="949"/>
      <c r="M81" s="647"/>
      <c r="N81" s="42">
        <f>K81*I81</f>
        <v>5425.2</v>
      </c>
      <c r="O81" s="962"/>
      <c r="P81" s="965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927"/>
      <c r="B82" s="696" t="s">
        <v>122</v>
      </c>
      <c r="C82" s="943"/>
      <c r="D82" s="697"/>
      <c r="E82" s="56"/>
      <c r="F82" s="700">
        <v>133.56</v>
      </c>
      <c r="G82" s="946"/>
      <c r="H82" s="988"/>
      <c r="I82" s="446">
        <v>133.56</v>
      </c>
      <c r="J82" s="39">
        <f t="shared" si="3"/>
        <v>0</v>
      </c>
      <c r="K82" s="688">
        <v>70</v>
      </c>
      <c r="L82" s="950"/>
      <c r="M82" s="648"/>
      <c r="N82" s="42">
        <f>K82*I82</f>
        <v>9349.2000000000007</v>
      </c>
      <c r="O82" s="963"/>
      <c r="P82" s="966"/>
      <c r="Q82" s="166"/>
      <c r="R82" s="125"/>
      <c r="S82" s="48"/>
      <c r="T82" s="48"/>
      <c r="U82" s="49"/>
      <c r="V82" s="50"/>
    </row>
    <row r="83" spans="1:22" ht="47.25" x14ac:dyDescent="0.3">
      <c r="A83" s="456" t="s">
        <v>355</v>
      </c>
      <c r="B83" s="369" t="s">
        <v>132</v>
      </c>
      <c r="C83" s="699" t="s">
        <v>545</v>
      </c>
      <c r="D83" s="454"/>
      <c r="E83" s="56"/>
      <c r="F83" s="446">
        <v>11708</v>
      </c>
      <c r="G83" s="702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7.25" x14ac:dyDescent="0.3">
      <c r="A84" s="90" t="s">
        <v>355</v>
      </c>
      <c r="B84" s="386" t="s">
        <v>126</v>
      </c>
      <c r="C84" s="450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7.25" x14ac:dyDescent="0.3">
      <c r="A85" s="90" t="s">
        <v>355</v>
      </c>
      <c r="B85" s="386" t="s">
        <v>550</v>
      </c>
      <c r="C85" s="450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7.25" x14ac:dyDescent="0.3">
      <c r="A86" s="704" t="s">
        <v>355</v>
      </c>
      <c r="B86" s="386" t="s">
        <v>132</v>
      </c>
      <c r="C86" s="450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7.25" x14ac:dyDescent="0.3">
      <c r="A87" s="708" t="s">
        <v>355</v>
      </c>
      <c r="B87" s="682" t="s">
        <v>568</v>
      </c>
      <c r="C87" s="707" t="s">
        <v>569</v>
      </c>
      <c r="D87" s="445"/>
      <c r="E87" s="56"/>
      <c r="F87" s="446">
        <v>10036</v>
      </c>
      <c r="G87" s="709">
        <v>45155</v>
      </c>
      <c r="H87" s="710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11" t="s">
        <v>21</v>
      </c>
      <c r="P87" s="712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8" t="s">
        <v>355</v>
      </c>
      <c r="B88" s="682" t="s">
        <v>132</v>
      </c>
      <c r="C88" s="707" t="s">
        <v>572</v>
      </c>
      <c r="D88" s="445"/>
      <c r="E88" s="56"/>
      <c r="F88" s="446">
        <v>28381</v>
      </c>
      <c r="G88" s="709">
        <v>45156</v>
      </c>
      <c r="H88" s="710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11" t="s">
        <v>21</v>
      </c>
      <c r="P88" s="712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882" t="s">
        <v>355</v>
      </c>
      <c r="B89" s="703" t="s">
        <v>560</v>
      </c>
      <c r="C89" s="951" t="s">
        <v>558</v>
      </c>
      <c r="D89" s="445"/>
      <c r="E89" s="56"/>
      <c r="F89" s="446">
        <v>74.8</v>
      </c>
      <c r="G89" s="953">
        <v>45135</v>
      </c>
      <c r="H89" s="932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898" t="s">
        <v>21</v>
      </c>
      <c r="P89" s="967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83"/>
      <c r="B90" s="703" t="s">
        <v>126</v>
      </c>
      <c r="C90" s="952"/>
      <c r="D90" s="445"/>
      <c r="E90" s="56"/>
      <c r="F90" s="446">
        <v>79.400000000000006</v>
      </c>
      <c r="G90" s="954"/>
      <c r="H90" s="933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899"/>
      <c r="P90" s="968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9" t="s">
        <v>355</v>
      </c>
      <c r="B91" s="386" t="s">
        <v>126</v>
      </c>
      <c r="C91" s="450" t="s">
        <v>579</v>
      </c>
      <c r="D91" s="454"/>
      <c r="E91" s="56"/>
      <c r="F91" s="446">
        <v>193.4</v>
      </c>
      <c r="G91" s="717">
        <v>45127</v>
      </c>
      <c r="H91" s="726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22" t="s">
        <v>21</v>
      </c>
      <c r="P91" s="721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989" t="s">
        <v>355</v>
      </c>
      <c r="B92" s="682" t="s">
        <v>307</v>
      </c>
      <c r="C92" s="951" t="s">
        <v>582</v>
      </c>
      <c r="D92" s="454"/>
      <c r="E92" s="56"/>
      <c r="F92" s="700">
        <v>112.5</v>
      </c>
      <c r="G92" s="944">
        <v>45159</v>
      </c>
      <c r="H92" s="992" t="s">
        <v>584</v>
      </c>
      <c r="I92" s="640">
        <v>112.5</v>
      </c>
      <c r="J92" s="39">
        <f t="shared" si="3"/>
        <v>0</v>
      </c>
      <c r="K92" s="462">
        <v>110</v>
      </c>
      <c r="L92" s="994" t="s">
        <v>585</v>
      </c>
      <c r="M92" s="585"/>
      <c r="N92" s="42">
        <f t="shared" si="5"/>
        <v>12375</v>
      </c>
      <c r="O92" s="969" t="s">
        <v>21</v>
      </c>
      <c r="P92" s="964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990"/>
      <c r="B93" s="718" t="s">
        <v>583</v>
      </c>
      <c r="C93" s="991"/>
      <c r="D93" s="454"/>
      <c r="E93" s="56"/>
      <c r="F93" s="700">
        <v>44.8</v>
      </c>
      <c r="G93" s="946"/>
      <c r="H93" s="993"/>
      <c r="I93" s="640">
        <v>44.8</v>
      </c>
      <c r="J93" s="39">
        <f t="shared" si="3"/>
        <v>0</v>
      </c>
      <c r="K93" s="462">
        <v>60</v>
      </c>
      <c r="L93" s="995"/>
      <c r="M93" s="585"/>
      <c r="N93" s="42">
        <f t="shared" si="5"/>
        <v>2688</v>
      </c>
      <c r="O93" s="970"/>
      <c r="P93" s="966"/>
      <c r="Q93" s="166"/>
      <c r="R93" s="125"/>
      <c r="S93" s="176"/>
      <c r="T93" s="177"/>
      <c r="U93" s="49"/>
      <c r="V93" s="50"/>
    </row>
    <row r="94" spans="1:22" ht="32.25" customHeight="1" x14ac:dyDescent="0.3">
      <c r="A94" s="997" t="s">
        <v>355</v>
      </c>
      <c r="B94" s="519" t="s">
        <v>586</v>
      </c>
      <c r="C94" s="1000" t="s">
        <v>588</v>
      </c>
      <c r="D94" s="697"/>
      <c r="E94" s="56"/>
      <c r="F94" s="700">
        <v>69.62</v>
      </c>
      <c r="G94" s="1003">
        <v>45162</v>
      </c>
      <c r="H94" s="1006" t="s">
        <v>589</v>
      </c>
      <c r="I94" s="640">
        <v>69.62</v>
      </c>
      <c r="J94" s="39">
        <f t="shared" si="3"/>
        <v>0</v>
      </c>
      <c r="K94" s="628">
        <v>70</v>
      </c>
      <c r="L94" s="974" t="s">
        <v>593</v>
      </c>
      <c r="M94" s="630"/>
      <c r="N94" s="42">
        <f t="shared" si="4"/>
        <v>4873.4000000000005</v>
      </c>
      <c r="O94" s="1009" t="s">
        <v>21</v>
      </c>
      <c r="P94" s="971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998"/>
      <c r="B95" s="723" t="s">
        <v>587</v>
      </c>
      <c r="C95" s="1001"/>
      <c r="D95" s="725"/>
      <c r="E95" s="56"/>
      <c r="F95" s="700">
        <v>100.58</v>
      </c>
      <c r="G95" s="1004"/>
      <c r="H95" s="1007"/>
      <c r="I95" s="640">
        <v>100.58</v>
      </c>
      <c r="J95" s="39">
        <f t="shared" si="3"/>
        <v>0</v>
      </c>
      <c r="K95" s="628">
        <v>70</v>
      </c>
      <c r="L95" s="975"/>
      <c r="M95" s="630"/>
      <c r="N95" s="42">
        <f t="shared" si="4"/>
        <v>7040.5999999999995</v>
      </c>
      <c r="O95" s="1010"/>
      <c r="P95" s="972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999"/>
      <c r="B96" s="724" t="s">
        <v>126</v>
      </c>
      <c r="C96" s="1002"/>
      <c r="D96" s="697"/>
      <c r="E96" s="56"/>
      <c r="F96" s="700">
        <v>119</v>
      </c>
      <c r="G96" s="1005"/>
      <c r="H96" s="1008"/>
      <c r="I96" s="640">
        <v>119</v>
      </c>
      <c r="J96" s="39">
        <f t="shared" si="3"/>
        <v>0</v>
      </c>
      <c r="K96" s="628">
        <v>38</v>
      </c>
      <c r="L96" s="976"/>
      <c r="M96" s="630"/>
      <c r="N96" s="42">
        <f t="shared" si="4"/>
        <v>4522</v>
      </c>
      <c r="O96" s="1011"/>
      <c r="P96" s="973"/>
      <c r="Q96" s="166"/>
      <c r="R96" s="125"/>
      <c r="S96" s="176"/>
      <c r="T96" s="177"/>
      <c r="U96" s="49"/>
      <c r="V96" s="50"/>
    </row>
    <row r="97" spans="1:22" ht="48" thickBot="1" x14ac:dyDescent="0.35">
      <c r="A97" s="719" t="s">
        <v>355</v>
      </c>
      <c r="B97" s="386" t="s">
        <v>307</v>
      </c>
      <c r="C97" s="715" t="s">
        <v>590</v>
      </c>
      <c r="D97" s="452"/>
      <c r="E97" s="56"/>
      <c r="F97" s="446">
        <v>127.92</v>
      </c>
      <c r="G97" s="733">
        <v>45140</v>
      </c>
      <c r="H97" s="720" t="s">
        <v>591</v>
      </c>
      <c r="I97" s="446">
        <v>127.92</v>
      </c>
      <c r="J97" s="39">
        <f t="shared" si="3"/>
        <v>0</v>
      </c>
      <c r="K97" s="462">
        <v>110</v>
      </c>
      <c r="L97" s="727" t="s">
        <v>592</v>
      </c>
      <c r="M97" s="585"/>
      <c r="N97" s="42">
        <f t="shared" si="4"/>
        <v>14071.2</v>
      </c>
      <c r="O97" s="737" t="s">
        <v>21</v>
      </c>
      <c r="P97" s="736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012" t="s">
        <v>355</v>
      </c>
      <c r="B98" s="703" t="s">
        <v>307</v>
      </c>
      <c r="C98" s="951" t="s">
        <v>598</v>
      </c>
      <c r="D98" s="452"/>
      <c r="E98" s="56"/>
      <c r="F98" s="700">
        <v>137</v>
      </c>
      <c r="G98" s="944">
        <v>45166</v>
      </c>
      <c r="H98" s="992" t="s">
        <v>599</v>
      </c>
      <c r="I98" s="640">
        <v>137.1</v>
      </c>
      <c r="J98" s="39">
        <f t="shared" si="3"/>
        <v>9.9999999999994316E-2</v>
      </c>
      <c r="K98" s="462">
        <v>110</v>
      </c>
      <c r="L98" s="1016" t="s">
        <v>600</v>
      </c>
      <c r="M98" s="585"/>
      <c r="N98" s="42">
        <f t="shared" si="4"/>
        <v>15081</v>
      </c>
      <c r="O98" s="969" t="s">
        <v>21</v>
      </c>
      <c r="P98" s="964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013"/>
      <c r="B99" s="703" t="s">
        <v>583</v>
      </c>
      <c r="C99" s="991"/>
      <c r="D99" s="452"/>
      <c r="E99" s="56"/>
      <c r="F99" s="700">
        <v>68.28</v>
      </c>
      <c r="G99" s="945"/>
      <c r="H99" s="1015"/>
      <c r="I99" s="640">
        <v>68.28</v>
      </c>
      <c r="J99" s="39">
        <f t="shared" si="3"/>
        <v>0</v>
      </c>
      <c r="K99" s="462">
        <v>60</v>
      </c>
      <c r="L99" s="1017"/>
      <c r="M99" s="585"/>
      <c r="N99" s="42">
        <f t="shared" si="4"/>
        <v>4096.8</v>
      </c>
      <c r="O99" s="996"/>
      <c r="P99" s="965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014"/>
      <c r="B100" s="703" t="s">
        <v>126</v>
      </c>
      <c r="C100" s="952"/>
      <c r="D100" s="452"/>
      <c r="E100" s="56"/>
      <c r="F100" s="700">
        <v>106.94</v>
      </c>
      <c r="G100" s="946"/>
      <c r="H100" s="993"/>
      <c r="I100" s="640">
        <v>106.94</v>
      </c>
      <c r="J100" s="39">
        <f t="shared" si="3"/>
        <v>0</v>
      </c>
      <c r="K100" s="462">
        <v>38</v>
      </c>
      <c r="L100" s="1018"/>
      <c r="M100" s="585"/>
      <c r="N100" s="42">
        <f t="shared" si="4"/>
        <v>4063.72</v>
      </c>
      <c r="O100" s="970"/>
      <c r="P100" s="966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174"/>
      <c r="D101" s="170"/>
      <c r="E101" s="56"/>
      <c r="F101" s="155"/>
      <c r="G101" s="713">
        <v>45163</v>
      </c>
      <c r="H101" s="777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75"/>
      <c r="P101" s="776"/>
      <c r="Q101" s="158"/>
      <c r="R101" s="125"/>
      <c r="S101" s="176"/>
      <c r="T101" s="177"/>
      <c r="U101" s="49"/>
      <c r="V101" s="50"/>
    </row>
    <row r="102" spans="1:22" ht="18.75" customHeight="1" x14ac:dyDescent="0.35">
      <c r="A102" s="152"/>
      <c r="B102" s="167"/>
      <c r="C102" s="174"/>
      <c r="D102" s="174"/>
      <c r="E102" s="56"/>
      <c r="F102" s="155"/>
      <c r="G102" s="659"/>
      <c r="H102" s="168"/>
      <c r="I102" s="155"/>
      <c r="J102" s="39">
        <f t="shared" si="3"/>
        <v>0</v>
      </c>
      <c r="K102" s="462"/>
      <c r="L102" s="591"/>
      <c r="M102" s="585"/>
      <c r="N102" s="42">
        <f t="shared" si="4"/>
        <v>0</v>
      </c>
      <c r="O102" s="158"/>
      <c r="P102" s="670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8"/>
      <c r="I103" s="155"/>
      <c r="J103" s="39">
        <f t="shared" si="3"/>
        <v>0</v>
      </c>
      <c r="K103" s="468"/>
      <c r="L103" s="591"/>
      <c r="M103" s="585"/>
      <c r="N103" s="42">
        <f t="shared" si="4"/>
        <v>0</v>
      </c>
      <c r="O103" s="158"/>
      <c r="P103" s="670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4"/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88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8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91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191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957"/>
      <c r="M112" s="957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957"/>
      <c r="M113" s="957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19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4"/>
      <c r="M114" s="735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154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4"/>
      <c r="M115" s="735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821"/>
      <c r="P119" s="958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822"/>
      <c r="P120" s="959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191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191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197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197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200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197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154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54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197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197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154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197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197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197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197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197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197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197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2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2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197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597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597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188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265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597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65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65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197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197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197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42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191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154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154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154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59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59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810" t="s">
        <v>27</v>
      </c>
      <c r="G284" s="810"/>
      <c r="H284" s="811"/>
      <c r="I284" s="303">
        <f>SUM(I4:I283)</f>
        <v>452003.82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11629631.139999997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11746481.139999997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9"/>
  <sheetViews>
    <sheetView workbookViewId="0">
      <pane xSplit="5" ySplit="3" topLeftCell="G4" activePane="bottomRight" state="frozen"/>
      <selection pane="topRight" activeCell="F1" sqref="F1"/>
      <selection pane="bottomLeft" activeCell="A4" sqref="A4"/>
      <selection pane="bottomRight" activeCell="I24" sqref="I24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12" t="s">
        <v>616</v>
      </c>
      <c r="B1" s="812"/>
      <c r="C1" s="812"/>
      <c r="D1" s="812"/>
      <c r="E1" s="812"/>
      <c r="F1" s="812"/>
      <c r="G1" s="812"/>
      <c r="H1" s="812"/>
      <c r="I1" s="812"/>
      <c r="J1" s="812"/>
      <c r="K1" s="363"/>
      <c r="L1" s="562"/>
      <c r="M1" s="363"/>
      <c r="N1" s="363"/>
      <c r="O1" s="364"/>
      <c r="S1" s="813" t="s">
        <v>0</v>
      </c>
      <c r="T1" s="813"/>
      <c r="U1" s="4" t="s">
        <v>1</v>
      </c>
      <c r="V1" s="5" t="s">
        <v>2</v>
      </c>
      <c r="W1" s="815" t="s">
        <v>3</v>
      </c>
      <c r="X1" s="816"/>
    </row>
    <row r="2" spans="1:24" ht="24" thickBot="1" x14ac:dyDescent="0.4">
      <c r="A2" s="812"/>
      <c r="B2" s="812"/>
      <c r="C2" s="812"/>
      <c r="D2" s="812"/>
      <c r="E2" s="812"/>
      <c r="F2" s="812"/>
      <c r="G2" s="812"/>
      <c r="H2" s="812"/>
      <c r="I2" s="812"/>
      <c r="J2" s="812"/>
      <c r="K2" s="365"/>
      <c r="L2" s="563"/>
      <c r="M2" s="365"/>
      <c r="N2" s="366"/>
      <c r="O2" s="367"/>
      <c r="Q2" s="6"/>
      <c r="R2" s="7"/>
      <c r="S2" s="814"/>
      <c r="T2" s="81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17" t="s">
        <v>16</v>
      </c>
      <c r="P3" s="81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49"/>
      <c r="V4" s="50"/>
      <c r="W4" s="798" t="s">
        <v>648</v>
      </c>
      <c r="X4" s="797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93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94"/>
      <c r="R5" s="795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73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/>
      <c r="V9" s="50"/>
      <c r="W9" s="799" t="s">
        <v>648</v>
      </c>
      <c r="X9" s="797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800" t="s">
        <v>648</v>
      </c>
      <c r="X10" s="797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/>
      <c r="V11" s="50"/>
      <c r="W11" s="800" t="s">
        <v>648</v>
      </c>
      <c r="X11" s="797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955"/>
      <c r="M12" s="956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800" t="s">
        <v>648</v>
      </c>
      <c r="X16" s="797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800" t="s">
        <v>648</v>
      </c>
      <c r="X17" s="797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678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74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800" t="s">
        <v>648</v>
      </c>
      <c r="X20" s="797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679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74">
        <v>45201</v>
      </c>
      <c r="Q21" s="64">
        <v>0</v>
      </c>
      <c r="R21" s="65">
        <v>45195</v>
      </c>
      <c r="S21" s="47"/>
      <c r="T21" s="48"/>
      <c r="U21" s="49"/>
      <c r="V21" s="50"/>
      <c r="W21" s="800" t="s">
        <v>648</v>
      </c>
      <c r="X21" s="797">
        <v>0</v>
      </c>
    </row>
    <row r="22" spans="1:24" ht="24" customHeight="1" thickTop="1" thickBot="1" x14ac:dyDescent="0.4">
      <c r="A22" s="716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74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74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143"/>
      <c r="C62" s="144"/>
      <c r="D62" s="145"/>
      <c r="E62" s="34"/>
      <c r="F62" s="146"/>
      <c r="G62" s="738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x14ac:dyDescent="0.35">
      <c r="A63" s="152" t="s">
        <v>43</v>
      </c>
      <c r="B63" s="153" t="s">
        <v>23</v>
      </c>
      <c r="C63" s="154"/>
      <c r="D63" s="116"/>
      <c r="E63" s="56"/>
      <c r="F63" s="155"/>
      <c r="G63" s="659"/>
      <c r="H63" s="157"/>
      <c r="I63" s="155"/>
      <c r="J63" s="39">
        <f t="shared" si="2"/>
        <v>0</v>
      </c>
      <c r="K63" s="40"/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825" t="s">
        <v>43</v>
      </c>
      <c r="B64" s="153" t="s">
        <v>23</v>
      </c>
      <c r="C64" s="159"/>
      <c r="D64" s="160"/>
      <c r="E64" s="56"/>
      <c r="F64" s="155"/>
      <c r="G64" s="904"/>
      <c r="H64" s="902"/>
      <c r="I64" s="155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826"/>
      <c r="B65" s="153" t="s">
        <v>126</v>
      </c>
      <c r="C65" s="161"/>
      <c r="D65" s="160"/>
      <c r="E65" s="56"/>
      <c r="F65" s="155"/>
      <c r="G65" s="905"/>
      <c r="H65" s="903"/>
      <c r="I65" s="155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10" t="s">
        <v>43</v>
      </c>
      <c r="B66" s="153" t="s">
        <v>23</v>
      </c>
      <c r="C66" s="161"/>
      <c r="D66" s="160"/>
      <c r="E66" s="56"/>
      <c r="F66" s="155"/>
      <c r="G66" s="659"/>
      <c r="H66" s="421"/>
      <c r="I66" s="155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10"/>
      <c r="B67" s="153" t="s">
        <v>23</v>
      </c>
      <c r="C67" s="423"/>
      <c r="D67" s="160"/>
      <c r="E67" s="56"/>
      <c r="F67" s="155"/>
      <c r="G67" s="659"/>
      <c r="H67" s="164"/>
      <c r="I67" s="155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55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55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42" t="s">
        <v>136</v>
      </c>
      <c r="B71" s="743" t="s">
        <v>137</v>
      </c>
      <c r="C71" s="783" t="s">
        <v>617</v>
      </c>
      <c r="D71" s="743"/>
      <c r="E71" s="743"/>
      <c r="F71" s="743">
        <v>480</v>
      </c>
      <c r="G71" s="788">
        <v>45170</v>
      </c>
      <c r="H71" s="779" t="s">
        <v>618</v>
      </c>
      <c r="I71" s="744">
        <v>480</v>
      </c>
      <c r="J71" s="39">
        <f t="shared" ref="J71:J208" si="5">I71-F71</f>
        <v>0</v>
      </c>
      <c r="K71" s="688">
        <v>275</v>
      </c>
      <c r="L71" s="802" t="s">
        <v>649</v>
      </c>
      <c r="M71" s="468"/>
      <c r="N71" s="42">
        <f t="shared" si="3"/>
        <v>132000</v>
      </c>
      <c r="O71" s="801" t="s">
        <v>21</v>
      </c>
      <c r="P71" s="791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019" t="s">
        <v>634</v>
      </c>
      <c r="B72" s="785" t="s">
        <v>630</v>
      </c>
      <c r="C72" s="1020" t="s">
        <v>632</v>
      </c>
      <c r="D72" s="782"/>
      <c r="E72" s="743"/>
      <c r="F72" s="781">
        <v>221.06</v>
      </c>
      <c r="G72" s="1022">
        <v>45183</v>
      </c>
      <c r="H72" s="1024" t="s">
        <v>633</v>
      </c>
      <c r="I72" s="778">
        <v>221</v>
      </c>
      <c r="J72" s="39">
        <f t="shared" si="5"/>
        <v>-6.0000000000002274E-2</v>
      </c>
      <c r="K72" s="688">
        <v>95</v>
      </c>
      <c r="L72" s="1030" t="s">
        <v>143</v>
      </c>
      <c r="M72" s="468"/>
      <c r="N72" s="42">
        <f t="shared" ref="N72:N137" si="6">K72*I72</f>
        <v>20995</v>
      </c>
      <c r="O72" s="1026" t="s">
        <v>21</v>
      </c>
      <c r="P72" s="1028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844"/>
      <c r="B73" s="785" t="s">
        <v>631</v>
      </c>
      <c r="C73" s="1021"/>
      <c r="D73" s="782"/>
      <c r="E73" s="743"/>
      <c r="F73" s="787">
        <v>4800</v>
      </c>
      <c r="G73" s="1023"/>
      <c r="H73" s="1025"/>
      <c r="I73" s="778">
        <v>4800</v>
      </c>
      <c r="J73" s="39">
        <v>0</v>
      </c>
      <c r="K73" s="688">
        <v>35</v>
      </c>
      <c r="L73" s="1031"/>
      <c r="M73" s="468"/>
      <c r="N73" s="42">
        <f t="shared" si="6"/>
        <v>168000</v>
      </c>
      <c r="O73" s="1027"/>
      <c r="P73" s="1029"/>
      <c r="Q73" s="543"/>
      <c r="R73" s="125"/>
      <c r="S73" s="48"/>
      <c r="T73" s="48"/>
      <c r="U73" s="49"/>
      <c r="V73" s="50"/>
    </row>
    <row r="74" spans="1:22" ht="18.75" x14ac:dyDescent="0.3">
      <c r="A74" s="786" t="s">
        <v>641</v>
      </c>
      <c r="B74" s="743" t="s">
        <v>65</v>
      </c>
      <c r="C74" s="784"/>
      <c r="D74" s="743"/>
      <c r="E74" s="743"/>
      <c r="F74" s="743">
        <v>600</v>
      </c>
      <c r="G74" s="789">
        <v>45195</v>
      </c>
      <c r="H74" s="780" t="s">
        <v>642</v>
      </c>
      <c r="I74" s="744">
        <v>600</v>
      </c>
      <c r="J74" s="39">
        <f t="shared" si="5"/>
        <v>0</v>
      </c>
      <c r="K74" s="688">
        <v>275</v>
      </c>
      <c r="L74" s="755"/>
      <c r="M74" s="468"/>
      <c r="N74" s="42">
        <f t="shared" si="6"/>
        <v>165000</v>
      </c>
      <c r="O74" s="790"/>
      <c r="P74" s="792"/>
      <c r="Q74" s="375"/>
      <c r="R74" s="125"/>
      <c r="S74" s="48"/>
      <c r="T74" s="48"/>
      <c r="U74" s="49"/>
      <c r="V74" s="50"/>
    </row>
    <row r="75" spans="1:22" ht="18.75" x14ac:dyDescent="0.3">
      <c r="A75" s="742"/>
      <c r="B75" s="743"/>
      <c r="C75" s="743"/>
      <c r="D75" s="743"/>
      <c r="E75" s="743"/>
      <c r="F75" s="743"/>
      <c r="G75" s="748"/>
      <c r="H75" s="745"/>
      <c r="I75" s="744"/>
      <c r="J75" s="39">
        <f t="shared" si="5"/>
        <v>0</v>
      </c>
      <c r="K75" s="688"/>
      <c r="L75" s="755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42"/>
      <c r="B76" s="743"/>
      <c r="C76" s="743"/>
      <c r="D76" s="743"/>
      <c r="E76" s="743"/>
      <c r="F76" s="743"/>
      <c r="G76" s="749"/>
      <c r="H76" s="750"/>
      <c r="I76" s="744"/>
      <c r="J76" s="39">
        <f t="shared" si="5"/>
        <v>0</v>
      </c>
      <c r="K76" s="688"/>
      <c r="L76" s="762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/>
      <c r="B77" s="743"/>
      <c r="C77" s="743"/>
      <c r="D77" s="743"/>
      <c r="E77" s="743"/>
      <c r="F77" s="743"/>
      <c r="G77" s="751"/>
      <c r="H77" s="750"/>
      <c r="I77" s="752"/>
      <c r="J77" s="39">
        <f t="shared" si="5"/>
        <v>0</v>
      </c>
      <c r="K77" s="687"/>
      <c r="L77" s="762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/>
      <c r="B78" s="743"/>
      <c r="C78" s="743"/>
      <c r="D78" s="743"/>
      <c r="E78" s="743"/>
      <c r="F78" s="743"/>
      <c r="G78" s="751"/>
      <c r="H78" s="750"/>
      <c r="I78" s="753"/>
      <c r="J78" s="39">
        <f t="shared" si="5"/>
        <v>0</v>
      </c>
      <c r="K78" s="688"/>
      <c r="L78" s="762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/>
      <c r="B79" s="743"/>
      <c r="C79" s="743"/>
      <c r="D79" s="743"/>
      <c r="E79" s="743"/>
      <c r="F79" s="743"/>
      <c r="G79" s="751"/>
      <c r="H79" s="750"/>
      <c r="I79" s="753"/>
      <c r="J79" s="39">
        <f t="shared" si="5"/>
        <v>0</v>
      </c>
      <c r="K79" s="688"/>
      <c r="L79" s="762"/>
      <c r="M79" s="763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18.75" x14ac:dyDescent="0.3">
      <c r="A80" s="110"/>
      <c r="B80" s="743"/>
      <c r="C80" s="743"/>
      <c r="D80" s="743"/>
      <c r="E80" s="743"/>
      <c r="F80" s="743"/>
      <c r="G80" s="748"/>
      <c r="H80" s="745"/>
      <c r="I80" s="744"/>
      <c r="J80" s="39">
        <f t="shared" si="5"/>
        <v>0</v>
      </c>
      <c r="K80" s="688"/>
      <c r="L80" s="755"/>
      <c r="M80" s="763"/>
      <c r="N80" s="42">
        <f t="shared" si="6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19.5" x14ac:dyDescent="0.3">
      <c r="A81" s="449"/>
      <c r="B81" s="743"/>
      <c r="C81" s="743"/>
      <c r="D81" s="743"/>
      <c r="E81" s="743"/>
      <c r="F81" s="743"/>
      <c r="G81" s="748"/>
      <c r="H81" s="745"/>
      <c r="I81" s="744"/>
      <c r="J81" s="39">
        <f t="shared" si="5"/>
        <v>0</v>
      </c>
      <c r="K81" s="688"/>
      <c r="L81" s="756"/>
      <c r="M81" s="468"/>
      <c r="N81" s="42">
        <f>K81*I81+89.58*68</f>
        <v>6091.44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43"/>
      <c r="C82" s="743"/>
      <c r="D82" s="743"/>
      <c r="E82" s="743"/>
      <c r="F82" s="743"/>
      <c r="G82" s="751"/>
      <c r="H82" s="750"/>
      <c r="I82" s="744"/>
      <c r="J82" s="39">
        <f t="shared" si="5"/>
        <v>0</v>
      </c>
      <c r="K82" s="688"/>
      <c r="L82" s="764"/>
      <c r="M82" s="468"/>
      <c r="N82" s="42">
        <f t="shared" si="6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43"/>
      <c r="C83" s="743"/>
      <c r="D83" s="743"/>
      <c r="E83" s="743"/>
      <c r="F83" s="743"/>
      <c r="G83" s="751"/>
      <c r="H83" s="750"/>
      <c r="I83" s="744"/>
      <c r="J83" s="39">
        <f t="shared" si="5"/>
        <v>0</v>
      </c>
      <c r="K83" s="688"/>
      <c r="L83" s="764"/>
      <c r="M83" s="765"/>
      <c r="N83" s="42">
        <f>K83*I83</f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43"/>
      <c r="C84" s="743"/>
      <c r="D84" s="743"/>
      <c r="E84" s="743"/>
      <c r="F84" s="743"/>
      <c r="G84" s="751"/>
      <c r="H84" s="750"/>
      <c r="I84" s="744"/>
      <c r="J84" s="39">
        <f t="shared" si="5"/>
        <v>0</v>
      </c>
      <c r="K84" s="688"/>
      <c r="L84" s="764"/>
      <c r="M84" s="766"/>
      <c r="N84" s="42">
        <f>K84*I84</f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43"/>
      <c r="C85" s="743"/>
      <c r="D85" s="743"/>
      <c r="E85" s="743"/>
      <c r="F85" s="743"/>
      <c r="G85" s="748"/>
      <c r="H85" s="746"/>
      <c r="I85" s="744"/>
      <c r="J85" s="39">
        <f t="shared" si="5"/>
        <v>0</v>
      </c>
      <c r="K85" s="688"/>
      <c r="L85" s="756"/>
      <c r="M85" s="468"/>
      <c r="N85" s="42">
        <f>K85*I85</f>
        <v>0</v>
      </c>
      <c r="O85" s="769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43"/>
      <c r="C86" s="743"/>
      <c r="D86" s="743"/>
      <c r="E86" s="743"/>
      <c r="F86" s="743"/>
      <c r="G86" s="748"/>
      <c r="H86" s="745"/>
      <c r="I86" s="744"/>
      <c r="J86" s="39">
        <f t="shared" si="5"/>
        <v>0</v>
      </c>
      <c r="K86" s="688"/>
      <c r="L86" s="756"/>
      <c r="M86" s="468"/>
      <c r="N86" s="42">
        <f>K86*I86</f>
        <v>0</v>
      </c>
      <c r="O86" s="769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43"/>
      <c r="C87" s="743"/>
      <c r="D87" s="743"/>
      <c r="E87" s="743"/>
      <c r="F87" s="743"/>
      <c r="G87" s="748"/>
      <c r="H87" s="745"/>
      <c r="I87" s="744"/>
      <c r="J87" s="39">
        <f t="shared" si="5"/>
        <v>0</v>
      </c>
      <c r="K87" s="688"/>
      <c r="L87" s="756"/>
      <c r="M87" s="468"/>
      <c r="N87" s="42">
        <f t="shared" ref="N87:N95" si="7">K87*I87</f>
        <v>0</v>
      </c>
      <c r="O87" s="769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43"/>
      <c r="C88" s="743"/>
      <c r="D88" s="743"/>
      <c r="E88" s="743"/>
      <c r="F88" s="743"/>
      <c r="G88" s="748"/>
      <c r="H88" s="745"/>
      <c r="I88" s="744"/>
      <c r="J88" s="39">
        <f t="shared" si="5"/>
        <v>0</v>
      </c>
      <c r="K88" s="688"/>
      <c r="L88" s="757"/>
      <c r="M88" s="468"/>
      <c r="N88" s="42">
        <f t="shared" si="7"/>
        <v>0</v>
      </c>
      <c r="O88" s="769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43"/>
      <c r="C89" s="743"/>
      <c r="D89" s="743"/>
      <c r="E89" s="743"/>
      <c r="F89" s="743"/>
      <c r="G89" s="748"/>
      <c r="H89" s="745"/>
      <c r="I89" s="744"/>
      <c r="J89" s="39">
        <f t="shared" si="5"/>
        <v>0</v>
      </c>
      <c r="K89" s="688"/>
      <c r="L89" s="757"/>
      <c r="M89" s="468"/>
      <c r="N89" s="42">
        <f t="shared" si="7"/>
        <v>0</v>
      </c>
      <c r="O89" s="769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43"/>
      <c r="C90" s="743"/>
      <c r="D90" s="743"/>
      <c r="E90" s="743"/>
      <c r="F90" s="743"/>
      <c r="G90" s="748"/>
      <c r="H90" s="745"/>
      <c r="I90" s="744"/>
      <c r="J90" s="39">
        <f t="shared" si="5"/>
        <v>0</v>
      </c>
      <c r="K90" s="688"/>
      <c r="L90" s="757"/>
      <c r="M90" s="468"/>
      <c r="N90" s="42">
        <f t="shared" si="7"/>
        <v>0</v>
      </c>
      <c r="O90" s="769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43"/>
      <c r="C91" s="743"/>
      <c r="D91" s="743"/>
      <c r="E91" s="743"/>
      <c r="F91" s="743"/>
      <c r="G91" s="751"/>
      <c r="H91" s="750"/>
      <c r="I91" s="744"/>
      <c r="J91" s="39">
        <f t="shared" si="5"/>
        <v>0</v>
      </c>
      <c r="K91" s="688"/>
      <c r="L91" s="757"/>
      <c r="M91" s="468"/>
      <c r="N91" s="42">
        <f t="shared" si="7"/>
        <v>0</v>
      </c>
      <c r="O91" s="771"/>
      <c r="P91" s="772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43"/>
      <c r="C92" s="743"/>
      <c r="D92" s="743"/>
      <c r="E92" s="743"/>
      <c r="F92" s="743"/>
      <c r="G92" s="751"/>
      <c r="H92" s="750"/>
      <c r="I92" s="744"/>
      <c r="J92" s="39">
        <f t="shared" si="5"/>
        <v>0</v>
      </c>
      <c r="K92" s="688"/>
      <c r="L92" s="756"/>
      <c r="M92" s="468"/>
      <c r="N92" s="42">
        <f t="shared" si="7"/>
        <v>0</v>
      </c>
      <c r="O92" s="771"/>
      <c r="P92" s="772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43"/>
      <c r="C93" s="743"/>
      <c r="D93" s="743"/>
      <c r="E93" s="743"/>
      <c r="F93" s="743"/>
      <c r="G93" s="748"/>
      <c r="H93" s="754"/>
      <c r="I93" s="744"/>
      <c r="J93" s="39">
        <f t="shared" si="5"/>
        <v>0</v>
      </c>
      <c r="K93" s="688"/>
      <c r="L93" s="756"/>
      <c r="M93" s="468"/>
      <c r="N93" s="42">
        <f t="shared" si="7"/>
        <v>0</v>
      </c>
      <c r="O93" s="771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43"/>
      <c r="C94" s="743"/>
      <c r="D94" s="743"/>
      <c r="E94" s="743"/>
      <c r="F94" s="743"/>
      <c r="G94" s="751"/>
      <c r="H94" s="747"/>
      <c r="I94" s="744"/>
      <c r="J94" s="39">
        <f t="shared" si="5"/>
        <v>0</v>
      </c>
      <c r="K94" s="628"/>
      <c r="L94" s="767"/>
      <c r="M94" s="468"/>
      <c r="N94" s="42">
        <f t="shared" si="7"/>
        <v>0</v>
      </c>
      <c r="O94" s="769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43"/>
      <c r="C95" s="743"/>
      <c r="D95" s="743"/>
      <c r="E95" s="743"/>
      <c r="F95" s="743"/>
      <c r="G95" s="751"/>
      <c r="H95" s="747"/>
      <c r="I95" s="744"/>
      <c r="J95" s="39">
        <f t="shared" si="5"/>
        <v>0</v>
      </c>
      <c r="K95" s="628"/>
      <c r="L95" s="767"/>
      <c r="M95" s="468"/>
      <c r="N95" s="42">
        <f t="shared" si="7"/>
        <v>0</v>
      </c>
      <c r="O95" s="769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43"/>
      <c r="C96" s="743"/>
      <c r="D96" s="743"/>
      <c r="E96" s="743"/>
      <c r="F96" s="743"/>
      <c r="G96" s="751"/>
      <c r="H96" s="750"/>
      <c r="I96" s="744"/>
      <c r="J96" s="39">
        <f t="shared" si="5"/>
        <v>0</v>
      </c>
      <c r="K96" s="628"/>
      <c r="L96" s="767"/>
      <c r="M96" s="468"/>
      <c r="N96" s="42">
        <f t="shared" si="6"/>
        <v>0</v>
      </c>
      <c r="O96" s="769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43"/>
      <c r="C97" s="743"/>
      <c r="D97" s="743"/>
      <c r="E97" s="743"/>
      <c r="F97" s="743"/>
      <c r="G97" s="751"/>
      <c r="H97" s="750"/>
      <c r="I97" s="744"/>
      <c r="J97" s="39">
        <f t="shared" si="5"/>
        <v>0</v>
      </c>
      <c r="K97" s="628"/>
      <c r="L97" s="767"/>
      <c r="M97" s="468"/>
      <c r="N97" s="42">
        <f t="shared" si="6"/>
        <v>0</v>
      </c>
      <c r="O97" s="769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43"/>
      <c r="C98" s="743"/>
      <c r="D98" s="743"/>
      <c r="E98" s="743"/>
      <c r="F98" s="743"/>
      <c r="G98" s="751"/>
      <c r="H98" s="750"/>
      <c r="I98" s="744"/>
      <c r="J98" s="39">
        <f t="shared" si="5"/>
        <v>0</v>
      </c>
      <c r="K98" s="628"/>
      <c r="L98" s="767"/>
      <c r="M98" s="468"/>
      <c r="N98" s="42">
        <f t="shared" si="6"/>
        <v>0</v>
      </c>
      <c r="O98" s="769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43"/>
      <c r="C99" s="743"/>
      <c r="D99" s="743"/>
      <c r="E99" s="743"/>
      <c r="F99" s="743"/>
      <c r="G99" s="749"/>
      <c r="H99" s="747"/>
      <c r="I99" s="744"/>
      <c r="J99" s="39">
        <f t="shared" si="5"/>
        <v>0</v>
      </c>
      <c r="K99" s="628"/>
      <c r="L99" s="768"/>
      <c r="M99" s="468"/>
      <c r="N99" s="42">
        <f t="shared" si="6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43"/>
      <c r="C100" s="743"/>
      <c r="D100" s="743"/>
      <c r="E100" s="743"/>
      <c r="F100" s="743"/>
      <c r="G100" s="751"/>
      <c r="H100" s="747"/>
      <c r="I100" s="744"/>
      <c r="J100" s="39">
        <f t="shared" si="5"/>
        <v>0</v>
      </c>
      <c r="K100" s="628"/>
      <c r="L100" s="768"/>
      <c r="M100" s="468"/>
      <c r="N100" s="42">
        <f t="shared" si="6"/>
        <v>0</v>
      </c>
      <c r="O100" s="769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43"/>
      <c r="C101" s="743"/>
      <c r="D101" s="743"/>
      <c r="E101" s="743"/>
      <c r="F101" s="743"/>
      <c r="G101" s="751"/>
      <c r="H101" s="747"/>
      <c r="I101" s="744"/>
      <c r="J101" s="39">
        <f t="shared" si="5"/>
        <v>0</v>
      </c>
      <c r="K101" s="628"/>
      <c r="L101" s="768"/>
      <c r="M101" s="468"/>
      <c r="N101" s="42">
        <f t="shared" si="6"/>
        <v>0</v>
      </c>
      <c r="O101" s="769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43"/>
      <c r="C102" s="743"/>
      <c r="D102" s="743"/>
      <c r="E102" s="743"/>
      <c r="F102" s="743"/>
      <c r="G102" s="751"/>
      <c r="H102" s="747"/>
      <c r="I102" s="744"/>
      <c r="J102" s="39">
        <f t="shared" si="5"/>
        <v>0</v>
      </c>
      <c r="K102" s="628"/>
      <c r="L102" s="768"/>
      <c r="M102" s="468"/>
      <c r="N102" s="42">
        <f t="shared" si="6"/>
        <v>0</v>
      </c>
      <c r="O102" s="769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43"/>
      <c r="C103" s="743"/>
      <c r="D103" s="743"/>
      <c r="E103" s="743"/>
      <c r="F103" s="743"/>
      <c r="G103" s="749"/>
      <c r="H103" s="747"/>
      <c r="I103" s="744"/>
      <c r="J103" s="39">
        <f t="shared" si="5"/>
        <v>0</v>
      </c>
      <c r="K103" s="628"/>
      <c r="L103" s="758"/>
      <c r="M103" s="468"/>
      <c r="N103" s="42">
        <f t="shared" si="6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155"/>
      <c r="G104" s="659"/>
      <c r="H104" s="168"/>
      <c r="I104" s="155"/>
      <c r="J104" s="39">
        <f t="shared" si="5"/>
        <v>0</v>
      </c>
      <c r="K104" s="628"/>
      <c r="L104" s="758"/>
      <c r="M104" s="468"/>
      <c r="N104" s="42">
        <f t="shared" si="6"/>
        <v>0</v>
      </c>
      <c r="O104" s="375"/>
      <c r="P104" s="770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8"/>
      <c r="I105" s="155"/>
      <c r="J105" s="39">
        <f t="shared" si="5"/>
        <v>0</v>
      </c>
      <c r="K105" s="688"/>
      <c r="L105" s="758"/>
      <c r="M105" s="468"/>
      <c r="N105" s="42">
        <f t="shared" si="6"/>
        <v>0</v>
      </c>
      <c r="O105" s="375"/>
      <c r="P105" s="770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155"/>
      <c r="G106" s="659"/>
      <c r="H106" s="164"/>
      <c r="I106" s="155"/>
      <c r="J106" s="39">
        <f t="shared" si="5"/>
        <v>0</v>
      </c>
      <c r="K106" s="688"/>
      <c r="L106" s="758"/>
      <c r="M106" s="468"/>
      <c r="N106" s="42">
        <f t="shared" si="6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8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155"/>
      <c r="G108" s="659"/>
      <c r="H108" s="164"/>
      <c r="I108" s="155"/>
      <c r="J108" s="39">
        <f t="shared" si="5"/>
        <v>0</v>
      </c>
      <c r="K108" s="688"/>
      <c r="L108" s="758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8">D109*F109</f>
        <v>0</v>
      </c>
      <c r="F109" s="155"/>
      <c r="G109" s="659"/>
      <c r="H109" s="164"/>
      <c r="I109" s="155"/>
      <c r="J109" s="39">
        <f t="shared" si="5"/>
        <v>0</v>
      </c>
      <c r="K109" s="234"/>
      <c r="L109" s="575"/>
      <c r="M109" s="81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8"/>
        <v>0</v>
      </c>
      <c r="F110" s="155"/>
      <c r="G110" s="659"/>
      <c r="H110" s="168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770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8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70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8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70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8"/>
        <v>0</v>
      </c>
      <c r="F113" s="60"/>
      <c r="G113" s="120"/>
      <c r="H113" s="59"/>
      <c r="I113" s="60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70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8"/>
        <v>0</v>
      </c>
      <c r="F114" s="60"/>
      <c r="G114" s="120"/>
      <c r="H114" s="59"/>
      <c r="I114" s="60"/>
      <c r="J114" s="39">
        <f t="shared" si="5"/>
        <v>0</v>
      </c>
      <c r="K114" s="234"/>
      <c r="L114" s="759"/>
      <c r="M114" s="759"/>
      <c r="N114" s="42">
        <f t="shared" si="6"/>
        <v>0</v>
      </c>
      <c r="O114" s="375"/>
      <c r="P114" s="770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8"/>
        <v>0</v>
      </c>
      <c r="F115" s="60"/>
      <c r="G115" s="120"/>
      <c r="H115" s="59"/>
      <c r="I115" s="60"/>
      <c r="J115" s="39">
        <f t="shared" si="5"/>
        <v>0</v>
      </c>
      <c r="K115" s="234"/>
      <c r="L115" s="759"/>
      <c r="M115" s="759"/>
      <c r="N115" s="42">
        <f t="shared" si="6"/>
        <v>0</v>
      </c>
      <c r="O115" s="375"/>
      <c r="P115" s="770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8"/>
        <v>0</v>
      </c>
      <c r="F116" s="60"/>
      <c r="G116" s="120"/>
      <c r="H116" s="59"/>
      <c r="I116" s="60"/>
      <c r="J116" s="39">
        <f t="shared" si="5"/>
        <v>0</v>
      </c>
      <c r="K116" s="234"/>
      <c r="L116" s="760"/>
      <c r="M116" s="761"/>
      <c r="N116" s="42">
        <f t="shared" si="6"/>
        <v>0</v>
      </c>
      <c r="O116" s="375"/>
      <c r="P116" s="770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8"/>
        <v>0</v>
      </c>
      <c r="F117" s="60"/>
      <c r="G117" s="120"/>
      <c r="H117" s="59"/>
      <c r="I117" s="60"/>
      <c r="J117" s="39">
        <f t="shared" si="5"/>
        <v>0</v>
      </c>
      <c r="K117" s="234"/>
      <c r="L117" s="760"/>
      <c r="M117" s="761"/>
      <c r="N117" s="42">
        <f t="shared" si="6"/>
        <v>0</v>
      </c>
      <c r="O117" s="375"/>
      <c r="P117" s="770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8"/>
        <v>0</v>
      </c>
      <c r="F118" s="60"/>
      <c r="G118" s="120"/>
      <c r="H118" s="59"/>
      <c r="I118" s="60"/>
      <c r="J118" s="39">
        <f t="shared" si="5"/>
        <v>0</v>
      </c>
      <c r="K118" s="234"/>
      <c r="L118" s="575"/>
      <c r="M118" s="81"/>
      <c r="N118" s="42">
        <f t="shared" si="6"/>
        <v>0</v>
      </c>
      <c r="O118" s="375"/>
      <c r="P118" s="770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8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70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8"/>
        <v>0</v>
      </c>
      <c r="F120" s="60"/>
      <c r="G120" s="120"/>
      <c r="H120" s="59"/>
      <c r="I120" s="60"/>
      <c r="J120" s="39">
        <f t="shared" si="5"/>
        <v>0</v>
      </c>
      <c r="K120" s="81"/>
      <c r="L120" s="582"/>
      <c r="M120" s="583"/>
      <c r="N120" s="42">
        <f t="shared" si="6"/>
        <v>0</v>
      </c>
      <c r="O120" s="375"/>
      <c r="P120" s="770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8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8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8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770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8"/>
        <v>0</v>
      </c>
      <c r="F124" s="60"/>
      <c r="G124" s="120"/>
      <c r="H124" s="59"/>
      <c r="I124" s="60"/>
      <c r="J124" s="39">
        <f t="shared" si="5"/>
        <v>0</v>
      </c>
      <c r="K124" s="81"/>
      <c r="L124" s="566"/>
      <c r="M124" s="61"/>
      <c r="N124" s="42">
        <f t="shared" si="6"/>
        <v>0</v>
      </c>
      <c r="O124" s="375"/>
      <c r="P124" s="770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8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70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8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70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8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70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8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70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8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70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8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70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8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70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8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70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8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70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8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70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8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70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8"/>
        <v>0</v>
      </c>
      <c r="F136" s="38"/>
      <c r="G136" s="740"/>
      <c r="H136" s="73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70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120"/>
      <c r="H137" s="59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70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8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ref="N138:N262" si="9">K138*I138</f>
        <v>0</v>
      </c>
      <c r="O138" s="375"/>
      <c r="P138" s="770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8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si="9"/>
        <v>0</v>
      </c>
      <c r="O139" s="375"/>
      <c r="P139" s="770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8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9"/>
        <v>0</v>
      </c>
      <c r="O140" s="375"/>
      <c r="P140" s="770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8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9"/>
        <v>0</v>
      </c>
      <c r="O141" s="375"/>
      <c r="P141" s="770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8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9"/>
        <v>0</v>
      </c>
      <c r="O142" s="375"/>
      <c r="P142" s="770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8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9"/>
        <v>0</v>
      </c>
      <c r="O143" s="375"/>
      <c r="P143" s="770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8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9"/>
        <v>0</v>
      </c>
      <c r="O144" s="375"/>
      <c r="P144" s="770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8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9"/>
        <v>0</v>
      </c>
      <c r="O145" s="375"/>
      <c r="P145" s="770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8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9"/>
        <v>0</v>
      </c>
      <c r="O146" s="375"/>
      <c r="P146" s="770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8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9"/>
        <v>0</v>
      </c>
      <c r="O147" s="375"/>
      <c r="P147" s="770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8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9"/>
        <v>0</v>
      </c>
      <c r="O148" s="375"/>
      <c r="P148" s="770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8"/>
        <v>0</v>
      </c>
      <c r="F149" s="60"/>
      <c r="G149" s="120"/>
      <c r="H149" s="205"/>
      <c r="I149" s="60"/>
      <c r="J149" s="39">
        <f t="shared" si="5"/>
        <v>0</v>
      </c>
      <c r="K149" s="81"/>
      <c r="L149" s="566"/>
      <c r="M149" s="61"/>
      <c r="N149" s="42">
        <f t="shared" si="9"/>
        <v>0</v>
      </c>
      <c r="O149" s="375"/>
      <c r="P149" s="770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8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9"/>
        <v>0</v>
      </c>
      <c r="O150" s="375"/>
      <c r="P150" s="770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8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9"/>
        <v>0</v>
      </c>
      <c r="O151" s="375"/>
      <c r="P151" s="770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8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9"/>
        <v>0</v>
      </c>
      <c r="O152" s="375"/>
      <c r="P152" s="770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8"/>
        <v>0</v>
      </c>
      <c r="F153" s="60"/>
      <c r="G153" s="120"/>
      <c r="H153" s="206"/>
      <c r="I153" s="60"/>
      <c r="J153" s="39">
        <f t="shared" si="5"/>
        <v>0</v>
      </c>
      <c r="K153" s="81"/>
      <c r="L153" s="566"/>
      <c r="M153" s="61"/>
      <c r="N153" s="42">
        <f t="shared" si="9"/>
        <v>0</v>
      </c>
      <c r="O153" s="375"/>
      <c r="P153" s="770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9"/>
        <v>0</v>
      </c>
      <c r="O154" s="375"/>
      <c r="P154" s="770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8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9"/>
        <v>0</v>
      </c>
      <c r="O155" s="375"/>
      <c r="P155" s="770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8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9"/>
        <v>0</v>
      </c>
      <c r="O156" s="375"/>
      <c r="P156" s="770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8"/>
        <v>0</v>
      </c>
      <c r="F157" s="60"/>
      <c r="G157" s="120"/>
      <c r="H157" s="205"/>
      <c r="I157" s="60"/>
      <c r="J157" s="39">
        <f t="shared" si="5"/>
        <v>0</v>
      </c>
      <c r="K157" s="81"/>
      <c r="L157" s="566"/>
      <c r="M157" s="61"/>
      <c r="N157" s="42">
        <f t="shared" si="9"/>
        <v>0</v>
      </c>
      <c r="O157" s="474"/>
      <c r="P157" s="7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8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9"/>
        <v>0</v>
      </c>
      <c r="O158" s="474"/>
      <c r="P158" s="7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9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8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9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8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9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8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9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8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9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9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8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9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8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9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8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9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8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9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8"/>
        <v>0</v>
      </c>
      <c r="F169" s="60"/>
      <c r="G169" s="120"/>
      <c r="H169" s="206"/>
      <c r="I169" s="60"/>
      <c r="J169" s="39">
        <f t="shared" si="5"/>
        <v>0</v>
      </c>
      <c r="K169" s="81"/>
      <c r="L169" s="566"/>
      <c r="M169" s="61"/>
      <c r="N169" s="42">
        <f t="shared" si="9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8"/>
        <v>0</v>
      </c>
      <c r="F170" s="60"/>
      <c r="G170" s="120"/>
      <c r="H170" s="213"/>
      <c r="I170" s="60"/>
      <c r="J170" s="39">
        <f t="shared" si="5"/>
        <v>0</v>
      </c>
      <c r="K170" s="81"/>
      <c r="L170" s="566"/>
      <c r="M170" s="61"/>
      <c r="N170" s="42">
        <f t="shared" si="9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8"/>
        <v>0</v>
      </c>
      <c r="F171" s="60"/>
      <c r="G171" s="120"/>
      <c r="H171" s="205"/>
      <c r="I171" s="60"/>
      <c r="J171" s="39">
        <f t="shared" si="5"/>
        <v>0</v>
      </c>
      <c r="K171" s="81"/>
      <c r="L171" s="566"/>
      <c r="M171" s="61"/>
      <c r="N171" s="42">
        <f t="shared" si="9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8"/>
        <v>0</v>
      </c>
      <c r="F172" s="60"/>
      <c r="G172" s="120"/>
      <c r="H172" s="215"/>
      <c r="I172" s="60"/>
      <c r="J172" s="39">
        <f t="shared" si="5"/>
        <v>0</v>
      </c>
      <c r="K172" s="81"/>
      <c r="L172" s="566"/>
      <c r="M172" s="61"/>
      <c r="N172" s="42">
        <f t="shared" si="9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8"/>
        <v>0</v>
      </c>
      <c r="F173" s="60"/>
      <c r="G173" s="661"/>
      <c r="H173" s="222"/>
      <c r="I173" s="60"/>
      <c r="J173" s="39">
        <f t="shared" si="5"/>
        <v>0</v>
      </c>
      <c r="K173" s="81"/>
      <c r="L173" s="566"/>
      <c r="M173" s="61"/>
      <c r="N173" s="42">
        <f t="shared" si="9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8"/>
        <v>0</v>
      </c>
      <c r="F174" s="60"/>
      <c r="G174" s="224"/>
      <c r="H174" s="215"/>
      <c r="I174" s="60"/>
      <c r="J174" s="39">
        <f t="shared" si="5"/>
        <v>0</v>
      </c>
      <c r="K174" s="81"/>
      <c r="L174" s="566"/>
      <c r="M174" s="61"/>
      <c r="N174" s="42">
        <f t="shared" si="9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10">D175*F175</f>
        <v>0</v>
      </c>
      <c r="F175" s="60"/>
      <c r="G175" s="224"/>
      <c r="H175" s="222"/>
      <c r="I175" s="60"/>
      <c r="J175" s="39">
        <f t="shared" si="5"/>
        <v>0</v>
      </c>
      <c r="K175" s="225"/>
      <c r="L175" s="566"/>
      <c r="M175" s="61" t="s">
        <v>26</v>
      </c>
      <c r="N175" s="42">
        <f t="shared" si="9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10"/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/>
      <c r="N176" s="42">
        <f t="shared" si="9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10"/>
        <v>0</v>
      </c>
      <c r="F177" s="60"/>
      <c r="G177" s="224"/>
      <c r="H177" s="227"/>
      <c r="I177" s="60"/>
      <c r="J177" s="39">
        <f t="shared" si="5"/>
        <v>0</v>
      </c>
      <c r="K177" s="81"/>
      <c r="L177" s="566"/>
      <c r="M177" s="61"/>
      <c r="N177" s="42">
        <f t="shared" si="9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10"/>
        <v>0</v>
      </c>
      <c r="F178" s="60"/>
      <c r="G178" s="224"/>
      <c r="H178" s="205"/>
      <c r="I178" s="60"/>
      <c r="J178" s="39">
        <f t="shared" si="5"/>
        <v>0</v>
      </c>
      <c r="K178" s="225"/>
      <c r="L178" s="570"/>
      <c r="M178" s="231"/>
      <c r="N178" s="42">
        <f t="shared" si="9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10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9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10"/>
        <v>0</v>
      </c>
      <c r="F180" s="60"/>
      <c r="G180" s="224"/>
      <c r="H180" s="232"/>
      <c r="I180" s="60"/>
      <c r="J180" s="39">
        <f t="shared" si="5"/>
        <v>0</v>
      </c>
      <c r="K180" s="233"/>
      <c r="L180" s="570"/>
      <c r="M180" s="231"/>
      <c r="N180" s="42">
        <f t="shared" si="9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0"/>
        <v>0</v>
      </c>
      <c r="F181" s="60"/>
      <c r="G181" s="224"/>
      <c r="H181" s="205"/>
      <c r="I181" s="60"/>
      <c r="J181" s="39">
        <f t="shared" si="5"/>
        <v>0</v>
      </c>
      <c r="K181" s="234"/>
      <c r="L181" s="571"/>
      <c r="M181" s="235"/>
      <c r="N181" s="42">
        <f t="shared" si="9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10"/>
        <v>0</v>
      </c>
      <c r="F182" s="237"/>
      <c r="G182" s="224"/>
      <c r="H182" s="213"/>
      <c r="I182" s="60"/>
      <c r="J182" s="39">
        <f t="shared" si="5"/>
        <v>0</v>
      </c>
      <c r="K182" s="234"/>
      <c r="L182" s="572"/>
      <c r="M182" s="238"/>
      <c r="N182" s="42">
        <f t="shared" si="9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10"/>
        <v>0</v>
      </c>
      <c r="F183" s="60"/>
      <c r="G183" s="224"/>
      <c r="H183" s="205"/>
      <c r="I183" s="60"/>
      <c r="J183" s="39">
        <f t="shared" si="5"/>
        <v>0</v>
      </c>
      <c r="K183" s="234"/>
      <c r="L183" s="570"/>
      <c r="M183" s="231"/>
      <c r="N183" s="42">
        <f t="shared" si="9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10"/>
        <v>0</v>
      </c>
      <c r="F184" s="60"/>
      <c r="G184" s="224"/>
      <c r="H184" s="239"/>
      <c r="I184" s="60"/>
      <c r="J184" s="39">
        <f t="shared" si="5"/>
        <v>0</v>
      </c>
      <c r="K184" s="81"/>
      <c r="L184" s="570"/>
      <c r="M184" s="231"/>
      <c r="N184" s="42">
        <f t="shared" si="9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0"/>
        <v>0</v>
      </c>
      <c r="F185" s="60"/>
      <c r="G185" s="224"/>
      <c r="H185" s="215"/>
      <c r="I185" s="60"/>
      <c r="J185" s="39">
        <f t="shared" si="5"/>
        <v>0</v>
      </c>
      <c r="K185" s="234"/>
      <c r="L185" s="570"/>
      <c r="M185" s="231"/>
      <c r="N185" s="42">
        <f t="shared" si="9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0"/>
        <v>0</v>
      </c>
      <c r="F186" s="60"/>
      <c r="G186" s="224"/>
      <c r="H186" s="175"/>
      <c r="I186" s="60"/>
      <c r="J186" s="39">
        <f t="shared" si="5"/>
        <v>0</v>
      </c>
      <c r="K186" s="234"/>
      <c r="L186" s="570"/>
      <c r="M186" s="231"/>
      <c r="N186" s="42">
        <f t="shared" si="9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0"/>
        <v>0</v>
      </c>
      <c r="F187" s="60"/>
      <c r="G187" s="224"/>
      <c r="H187" s="240"/>
      <c r="I187" s="60"/>
      <c r="J187" s="39">
        <f t="shared" si="5"/>
        <v>0</v>
      </c>
      <c r="K187" s="234"/>
      <c r="L187" s="573"/>
      <c r="M187" s="241"/>
      <c r="N187" s="42">
        <f t="shared" si="9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0"/>
        <v>0</v>
      </c>
      <c r="F188" s="60"/>
      <c r="G188" s="224"/>
      <c r="H188" s="175"/>
      <c r="I188" s="60"/>
      <c r="J188" s="39">
        <f t="shared" si="5"/>
        <v>0</v>
      </c>
      <c r="K188" s="234"/>
      <c r="L188" s="573"/>
      <c r="M188" s="241"/>
      <c r="N188" s="42">
        <f t="shared" si="9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0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9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0"/>
        <v>0</v>
      </c>
      <c r="F190" s="60"/>
      <c r="G190" s="224"/>
      <c r="H190" s="175"/>
      <c r="I190" s="60"/>
      <c r="J190" s="39">
        <f t="shared" si="5"/>
        <v>0</v>
      </c>
      <c r="K190" s="81"/>
      <c r="L190" s="566"/>
      <c r="M190" s="61"/>
      <c r="N190" s="42">
        <f t="shared" si="9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10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9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0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9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10"/>
        <v>0</v>
      </c>
      <c r="F193" s="60"/>
      <c r="G193" s="224"/>
      <c r="H193" s="227"/>
      <c r="I193" s="60"/>
      <c r="J193" s="39">
        <f t="shared" si="5"/>
        <v>0</v>
      </c>
      <c r="K193" s="81"/>
      <c r="L193" s="566"/>
      <c r="M193" s="61"/>
      <c r="N193" s="42">
        <f t="shared" si="9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10"/>
        <v>0</v>
      </c>
      <c r="F194" s="60"/>
      <c r="G194" s="224"/>
      <c r="H194" s="59"/>
      <c r="I194" s="60"/>
      <c r="J194" s="39">
        <f t="shared" si="5"/>
        <v>0</v>
      </c>
      <c r="K194" s="81"/>
      <c r="L194" s="566"/>
      <c r="M194" s="61"/>
      <c r="N194" s="42">
        <f t="shared" si="9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10"/>
        <v>0</v>
      </c>
      <c r="F195" s="60"/>
      <c r="G195" s="224"/>
      <c r="H195" s="227"/>
      <c r="I195" s="60"/>
      <c r="J195" s="39">
        <f t="shared" si="5"/>
        <v>0</v>
      </c>
      <c r="K195" s="81"/>
      <c r="L195" s="566"/>
      <c r="M195" s="61"/>
      <c r="N195" s="42">
        <f t="shared" si="9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10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9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10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9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0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9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10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9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10"/>
        <v>0</v>
      </c>
      <c r="F200" s="60"/>
      <c r="G200" s="209"/>
      <c r="H200" s="227"/>
      <c r="I200" s="60"/>
      <c r="J200" s="39">
        <f t="shared" si="5"/>
        <v>0</v>
      </c>
      <c r="K200" s="81"/>
      <c r="L200" s="566"/>
      <c r="M200" s="61"/>
      <c r="N200" s="42">
        <f t="shared" si="9"/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0"/>
        <v>0</v>
      </c>
      <c r="F201" s="60"/>
      <c r="G201" s="120"/>
      <c r="H201" s="227"/>
      <c r="I201" s="60"/>
      <c r="J201" s="39">
        <f t="shared" si="5"/>
        <v>0</v>
      </c>
      <c r="K201" s="81"/>
      <c r="L201" s="566"/>
      <c r="M201" s="61"/>
      <c r="N201" s="42">
        <f t="shared" si="9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10"/>
        <v>0</v>
      </c>
      <c r="F202" s="254"/>
      <c r="G202" s="224"/>
      <c r="H202" s="255"/>
      <c r="I202" s="254"/>
      <c r="J202" s="39">
        <f t="shared" si="5"/>
        <v>0</v>
      </c>
      <c r="N202" s="42">
        <f t="shared" si="9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10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9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0"/>
        <v>0</v>
      </c>
      <c r="F204" s="60"/>
      <c r="G204" s="224"/>
      <c r="H204" s="227"/>
      <c r="I204" s="60"/>
      <c r="J204" s="39">
        <f t="shared" si="5"/>
        <v>0</v>
      </c>
      <c r="K204" s="81"/>
      <c r="L204" s="566"/>
      <c r="M204" s="61"/>
      <c r="N204" s="42">
        <f t="shared" si="9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9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10"/>
        <v>0</v>
      </c>
      <c r="F206" s="60"/>
      <c r="G206" s="209"/>
      <c r="H206" s="227"/>
      <c r="I206" s="60"/>
      <c r="J206" s="39">
        <f t="shared" si="5"/>
        <v>0</v>
      </c>
      <c r="K206" s="81"/>
      <c r="L206" s="566"/>
      <c r="M206" s="61"/>
      <c r="N206" s="42">
        <f t="shared" si="9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0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9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0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9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10"/>
        <v>0</v>
      </c>
      <c r="F209" s="60"/>
      <c r="G209" s="209"/>
      <c r="H209" s="227"/>
      <c r="I209" s="60"/>
      <c r="J209" s="39">
        <f t="shared" ref="J209:J272" si="11">I209-F209</f>
        <v>0</v>
      </c>
      <c r="K209" s="81"/>
      <c r="L209" s="566"/>
      <c r="M209" s="61"/>
      <c r="N209" s="42">
        <f t="shared" si="9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10"/>
        <v>0</v>
      </c>
      <c r="F210" s="60"/>
      <c r="G210" s="209"/>
      <c r="H210" s="227"/>
      <c r="I210" s="60"/>
      <c r="J210" s="39">
        <f t="shared" si="11"/>
        <v>0</v>
      </c>
      <c r="K210" s="81"/>
      <c r="L210" s="566"/>
      <c r="M210" s="61"/>
      <c r="N210" s="42">
        <f t="shared" si="9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10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9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0"/>
        <v>0</v>
      </c>
      <c r="F212" s="60"/>
      <c r="G212" s="224"/>
      <c r="H212" s="227"/>
      <c r="I212" s="60"/>
      <c r="J212" s="39">
        <f t="shared" si="11"/>
        <v>0</v>
      </c>
      <c r="K212" s="81"/>
      <c r="L212" s="566"/>
      <c r="M212" s="61"/>
      <c r="N212" s="42">
        <f t="shared" si="9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0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9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0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9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10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9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10"/>
        <v>0</v>
      </c>
      <c r="F216" s="60"/>
      <c r="G216" s="120"/>
      <c r="H216" s="227"/>
      <c r="I216" s="60"/>
      <c r="J216" s="39">
        <f t="shared" si="11"/>
        <v>0</v>
      </c>
      <c r="K216" s="81"/>
      <c r="L216" s="566"/>
      <c r="M216" s="61"/>
      <c r="N216" s="42">
        <f t="shared" si="9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10"/>
        <v>0</v>
      </c>
      <c r="F217" s="60"/>
      <c r="G217" s="224"/>
      <c r="H217" s="227"/>
      <c r="I217" s="60"/>
      <c r="J217" s="39">
        <f t="shared" si="11"/>
        <v>0</v>
      </c>
      <c r="K217" s="81"/>
      <c r="L217" s="566"/>
      <c r="M217" s="61"/>
      <c r="N217" s="42">
        <f t="shared" si="9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0"/>
        <v>0</v>
      </c>
      <c r="F218" s="60"/>
      <c r="G218" s="224"/>
      <c r="H218" s="227"/>
      <c r="I218" s="60"/>
      <c r="J218" s="39">
        <f t="shared" si="11"/>
        <v>0</v>
      </c>
      <c r="K218" s="81"/>
      <c r="L218" s="566"/>
      <c r="M218" s="61"/>
      <c r="N218" s="42">
        <f t="shared" si="9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0"/>
        <v>0</v>
      </c>
      <c r="F219" s="60"/>
      <c r="G219" s="224"/>
      <c r="H219" s="227"/>
      <c r="I219" s="60"/>
      <c r="J219" s="39">
        <f t="shared" si="11"/>
        <v>0</v>
      </c>
      <c r="K219" s="81"/>
      <c r="L219" s="566"/>
      <c r="M219" s="61"/>
      <c r="N219" s="42">
        <f t="shared" si="9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0"/>
        <v>0</v>
      </c>
      <c r="F220" s="268"/>
      <c r="G220" s="209"/>
      <c r="H220" s="227"/>
      <c r="I220" s="60"/>
      <c r="J220" s="39">
        <f t="shared" si="11"/>
        <v>0</v>
      </c>
      <c r="K220" s="81"/>
      <c r="L220" s="566"/>
      <c r="M220" s="61"/>
      <c r="N220" s="42">
        <f t="shared" si="9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0"/>
        <v>0</v>
      </c>
      <c r="F221" s="268"/>
      <c r="G221" s="209"/>
      <c r="H221" s="227"/>
      <c r="I221" s="60"/>
      <c r="J221" s="39">
        <f t="shared" si="11"/>
        <v>0</v>
      </c>
      <c r="K221" s="81"/>
      <c r="L221" s="566"/>
      <c r="M221" s="61"/>
      <c r="N221" s="42">
        <f t="shared" si="9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0"/>
        <v>0</v>
      </c>
      <c r="F222" s="268"/>
      <c r="G222" s="209"/>
      <c r="H222" s="227"/>
      <c r="I222" s="60"/>
      <c r="J222" s="39">
        <f t="shared" si="11"/>
        <v>0</v>
      </c>
      <c r="K222" s="81"/>
      <c r="L222" s="566"/>
      <c r="M222" s="61"/>
      <c r="N222" s="42">
        <f t="shared" si="9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0"/>
        <v>0</v>
      </c>
      <c r="F223" s="268"/>
      <c r="G223" s="209"/>
      <c r="H223" s="227"/>
      <c r="I223" s="60"/>
      <c r="J223" s="39">
        <f t="shared" si="11"/>
        <v>0</v>
      </c>
      <c r="K223" s="81"/>
      <c r="L223" s="566"/>
      <c r="M223" s="61"/>
      <c r="N223" s="42">
        <f t="shared" si="9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0"/>
        <v>0</v>
      </c>
      <c r="F224" s="268"/>
      <c r="G224" s="209"/>
      <c r="H224" s="227"/>
      <c r="I224" s="60"/>
      <c r="J224" s="39">
        <f t="shared" si="11"/>
        <v>0</v>
      </c>
      <c r="K224" s="81"/>
      <c r="L224" s="566"/>
      <c r="M224" s="61"/>
      <c r="N224" s="42">
        <f t="shared" si="9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0"/>
        <v>0</v>
      </c>
      <c r="F225" s="268"/>
      <c r="G225" s="209"/>
      <c r="H225" s="227"/>
      <c r="I225" s="60"/>
      <c r="J225" s="39">
        <f t="shared" si="11"/>
        <v>0</v>
      </c>
      <c r="K225" s="81"/>
      <c r="L225" s="566"/>
      <c r="M225" s="61"/>
      <c r="N225" s="42">
        <f t="shared" si="9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0"/>
        <v>0</v>
      </c>
      <c r="F226" s="268"/>
      <c r="G226" s="209"/>
      <c r="H226" s="227"/>
      <c r="I226" s="60"/>
      <c r="J226" s="39">
        <f t="shared" si="11"/>
        <v>0</v>
      </c>
      <c r="K226" s="81"/>
      <c r="L226" s="566"/>
      <c r="M226" s="61"/>
      <c r="N226" s="42">
        <f t="shared" si="9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0"/>
        <v>0</v>
      </c>
      <c r="F227" s="60"/>
      <c r="G227" s="209"/>
      <c r="H227" s="227"/>
      <c r="I227" s="60"/>
      <c r="J227" s="39">
        <f t="shared" si="11"/>
        <v>0</v>
      </c>
      <c r="K227" s="81"/>
      <c r="L227" s="566"/>
      <c r="M227" s="61"/>
      <c r="N227" s="42">
        <f t="shared" si="9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9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9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9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9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1"/>
        <v>0</v>
      </c>
      <c r="K232" s="81"/>
      <c r="L232" s="566"/>
      <c r="M232" s="61"/>
      <c r="N232" s="42">
        <f t="shared" si="9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9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9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0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9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10"/>
        <v>0</v>
      </c>
      <c r="F236" s="60"/>
      <c r="G236" s="120"/>
      <c r="H236" s="59"/>
      <c r="I236" s="60"/>
      <c r="J236" s="39">
        <f t="shared" si="11"/>
        <v>0</v>
      </c>
      <c r="K236" s="81"/>
      <c r="L236" s="566"/>
      <c r="M236" s="61"/>
      <c r="N236" s="42">
        <f t="shared" si="9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10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9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0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9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0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9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0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9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10"/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9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0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9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0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9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9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2">D245*F245</f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9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9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9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9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9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9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9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9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9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9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9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9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9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9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2"/>
        <v>0</v>
      </c>
      <c r="F259" s="60"/>
      <c r="G259" s="224"/>
      <c r="H259" s="227"/>
      <c r="I259" s="60"/>
      <c r="J259" s="39">
        <f t="shared" si="11"/>
        <v>0</v>
      </c>
      <c r="K259" s="81"/>
      <c r="L259" s="566"/>
      <c r="M259" s="61"/>
      <c r="N259" s="42">
        <f t="shared" si="9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9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9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41"/>
      <c r="B262" s="272"/>
      <c r="C262" s="226"/>
      <c r="D262" s="226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9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2"/>
        <v>0</v>
      </c>
      <c r="F263" s="60"/>
      <c r="G263" s="224"/>
      <c r="H263" s="59"/>
      <c r="I263" s="60"/>
      <c r="J263" s="39">
        <f t="shared" si="11"/>
        <v>0</v>
      </c>
      <c r="K263" s="81"/>
      <c r="L263" s="566"/>
      <c r="M263" s="61"/>
      <c r="N263" s="42">
        <f t="shared" ref="N263:N289" si="13">K263*I263</f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2"/>
        <v>0</v>
      </c>
      <c r="F264" s="60"/>
      <c r="G264" s="224"/>
      <c r="H264" s="227"/>
      <c r="I264" s="60"/>
      <c r="J264" s="39">
        <f t="shared" si="11"/>
        <v>0</v>
      </c>
      <c r="K264" s="81"/>
      <c r="L264" s="566"/>
      <c r="M264" s="61"/>
      <c r="N264" s="42">
        <f t="shared" si="13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2"/>
        <v>0</v>
      </c>
      <c r="F265" s="60"/>
      <c r="G265" s="224"/>
      <c r="H265" s="227"/>
      <c r="I265" s="60"/>
      <c r="J265" s="39">
        <f t="shared" si="11"/>
        <v>0</v>
      </c>
      <c r="K265" s="81"/>
      <c r="L265" s="566"/>
      <c r="M265" s="61"/>
      <c r="N265" s="42">
        <f t="shared" si="13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2"/>
        <v>0</v>
      </c>
      <c r="F266" s="60"/>
      <c r="G266" s="224"/>
      <c r="H266" s="227"/>
      <c r="I266" s="60"/>
      <c r="J266" s="39">
        <f t="shared" si="11"/>
        <v>0</v>
      </c>
      <c r="K266" s="81"/>
      <c r="L266" s="566"/>
      <c r="M266" s="61"/>
      <c r="N266" s="42">
        <f t="shared" si="13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2"/>
        <v>0</v>
      </c>
      <c r="F267" s="60"/>
      <c r="G267" s="224"/>
      <c r="H267" s="175"/>
      <c r="I267" s="60"/>
      <c r="J267" s="39">
        <f t="shared" si="11"/>
        <v>0</v>
      </c>
      <c r="K267" s="81"/>
      <c r="L267" s="566"/>
      <c r="M267" s="61"/>
      <c r="N267" s="42">
        <f t="shared" si="13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2"/>
        <v>0</v>
      </c>
      <c r="F268" s="60"/>
      <c r="G268" s="224"/>
      <c r="H268" s="175"/>
      <c r="I268" s="60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2"/>
        <v>0</v>
      </c>
      <c r="F269" s="182"/>
      <c r="G269" s="662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2"/>
        <v>0</v>
      </c>
      <c r="F270" s="182"/>
      <c r="G270" s="662"/>
      <c r="H270" s="277"/>
      <c r="I270" s="57"/>
      <c r="J270" s="39">
        <f t="shared" si="11"/>
        <v>0</v>
      </c>
      <c r="K270" s="81"/>
      <c r="L270" s="566"/>
      <c r="M270" s="274"/>
      <c r="N270" s="42">
        <f t="shared" si="13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2"/>
        <v>0</v>
      </c>
      <c r="F271" s="182"/>
      <c r="G271" s="662"/>
      <c r="H271" s="277"/>
      <c r="I271" s="57"/>
      <c r="J271" s="39">
        <f t="shared" si="11"/>
        <v>0</v>
      </c>
      <c r="K271" s="81"/>
      <c r="L271" s="566"/>
      <c r="M271" s="274"/>
      <c r="N271" s="42">
        <f t="shared" si="13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2"/>
        <v>0</v>
      </c>
      <c r="F272" s="182"/>
      <c r="G272" s="662"/>
      <c r="H272" s="277"/>
      <c r="I272" s="57"/>
      <c r="J272" s="39">
        <f t="shared" si="11"/>
        <v>0</v>
      </c>
      <c r="K272" s="81"/>
      <c r="L272" s="566"/>
      <c r="M272" s="274"/>
      <c r="N272" s="42">
        <f t="shared" si="13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2"/>
        <v>0</v>
      </c>
      <c r="F273" s="182"/>
      <c r="G273" s="662"/>
      <c r="H273" s="277"/>
      <c r="I273" s="57"/>
      <c r="J273" s="39">
        <f t="shared" ref="J273:J285" si="14">I273-F273</f>
        <v>0</v>
      </c>
      <c r="K273" s="81"/>
      <c r="L273" s="566"/>
      <c r="M273" s="274"/>
      <c r="N273" s="42">
        <f t="shared" si="13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2"/>
        <v>0</v>
      </c>
      <c r="F274" s="38"/>
      <c r="G274" s="281"/>
      <c r="H274" s="282"/>
      <c r="I274" s="60"/>
      <c r="J274" s="39">
        <f t="shared" si="14"/>
        <v>0</v>
      </c>
      <c r="K274" s="81"/>
      <c r="L274" s="566"/>
      <c r="M274" s="283"/>
      <c r="N274" s="42">
        <f t="shared" si="13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2"/>
        <v>0</v>
      </c>
      <c r="F275" s="60"/>
      <c r="G275" s="224"/>
      <c r="H275" s="175"/>
      <c r="I275" s="60"/>
      <c r="J275" s="39">
        <f t="shared" si="14"/>
        <v>0</v>
      </c>
      <c r="K275" s="81"/>
      <c r="L275" s="566"/>
      <c r="M275" s="283"/>
      <c r="N275" s="42">
        <f t="shared" si="13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2"/>
        <v>0</v>
      </c>
      <c r="F276" s="60"/>
      <c r="G276" s="224"/>
      <c r="H276" s="175"/>
      <c r="I276" s="60"/>
      <c r="J276" s="39">
        <f t="shared" si="14"/>
        <v>0</v>
      </c>
      <c r="K276" s="81"/>
      <c r="L276" s="566"/>
      <c r="M276" s="283"/>
      <c r="N276" s="42">
        <f t="shared" si="13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2"/>
        <v>0</v>
      </c>
      <c r="F277" s="60"/>
      <c r="G277" s="224"/>
      <c r="H277" s="175"/>
      <c r="I277" s="60"/>
      <c r="J277" s="39">
        <f t="shared" si="14"/>
        <v>0</v>
      </c>
      <c r="K277" s="81"/>
      <c r="L277" s="566"/>
      <c r="M277" s="283"/>
      <c r="N277" s="42">
        <f t="shared" si="13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2"/>
        <v>0</v>
      </c>
      <c r="F278" s="254"/>
      <c r="G278" s="224"/>
      <c r="H278" s="255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2"/>
        <v>0</v>
      </c>
      <c r="F279" s="254"/>
      <c r="G279" s="224"/>
      <c r="H279" s="255"/>
      <c r="I279" s="254">
        <v>0</v>
      </c>
      <c r="J279" s="39">
        <f t="shared" si="14"/>
        <v>0</v>
      </c>
      <c r="K279" s="286"/>
      <c r="L279" s="575"/>
      <c r="M279" s="286"/>
      <c r="N279" s="42">
        <f t="shared" si="13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2"/>
        <v>0</v>
      </c>
      <c r="F280" s="254"/>
      <c r="G280" s="224"/>
      <c r="H280" s="255"/>
      <c r="I280" s="254">
        <v>0</v>
      </c>
      <c r="J280" s="39">
        <f t="shared" si="14"/>
        <v>0</v>
      </c>
      <c r="K280" s="286"/>
      <c r="L280" s="575"/>
      <c r="M280" s="286"/>
      <c r="N280" s="42">
        <f t="shared" si="13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2"/>
        <v>0</v>
      </c>
      <c r="F281" s="254"/>
      <c r="G281" s="224"/>
      <c r="H281" s="291"/>
      <c r="I281" s="254">
        <v>0</v>
      </c>
      <c r="J281" s="39">
        <f t="shared" si="14"/>
        <v>0</v>
      </c>
      <c r="K281" s="286"/>
      <c r="L281" s="575"/>
      <c r="M281" s="286"/>
      <c r="N281" s="42">
        <f t="shared" si="13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2"/>
        <v>0</v>
      </c>
      <c r="F282" s="254"/>
      <c r="G282" s="224"/>
      <c r="H282" s="293"/>
      <c r="I282" s="254">
        <v>0</v>
      </c>
      <c r="J282" s="39">
        <f t="shared" si="14"/>
        <v>0</v>
      </c>
      <c r="K282" s="286"/>
      <c r="L282" s="575"/>
      <c r="M282" s="286"/>
      <c r="N282" s="42">
        <f t="shared" si="13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2"/>
        <v>0</v>
      </c>
      <c r="H283" s="299"/>
      <c r="I283" s="297">
        <v>0</v>
      </c>
      <c r="J283" s="39">
        <f t="shared" si="14"/>
        <v>0</v>
      </c>
      <c r="K283" s="300"/>
      <c r="M283" s="300"/>
      <c r="N283" s="42">
        <f t="shared" si="13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2"/>
        <v>0</v>
      </c>
      <c r="I284" s="297">
        <v>0</v>
      </c>
      <c r="J284" s="39">
        <f t="shared" si="14"/>
        <v>0</v>
      </c>
      <c r="K284" s="300"/>
      <c r="M284" s="300"/>
      <c r="N284" s="42">
        <f t="shared" si="13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2"/>
        <v>0</v>
      </c>
      <c r="I285" s="302">
        <v>0</v>
      </c>
      <c r="J285" s="39">
        <f t="shared" si="14"/>
        <v>0</v>
      </c>
      <c r="K285" s="300"/>
      <c r="M285" s="300"/>
      <c r="N285" s="42">
        <f t="shared" si="13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2"/>
        <v>#VALUE!</v>
      </c>
      <c r="F286" s="810" t="s">
        <v>27</v>
      </c>
      <c r="G286" s="810"/>
      <c r="H286" s="811"/>
      <c r="I286" s="303">
        <f>SUM(I4:I285)</f>
        <v>332176</v>
      </c>
      <c r="J286" s="304"/>
      <c r="K286" s="300"/>
      <c r="L286" s="576"/>
      <c r="M286" s="300"/>
      <c r="N286" s="42">
        <f t="shared" si="13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2"/>
        <v>0</v>
      </c>
      <c r="I287" s="308"/>
      <c r="J287" s="304"/>
      <c r="K287" s="300"/>
      <c r="L287" s="576"/>
      <c r="M287" s="300"/>
      <c r="N287" s="42">
        <f t="shared" si="13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2"/>
        <v>0</v>
      </c>
      <c r="J288" s="297"/>
      <c r="K288" s="300"/>
      <c r="M288" s="300"/>
      <c r="N288" s="42">
        <f t="shared" si="13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2"/>
        <v>0</v>
      </c>
      <c r="J289" s="297"/>
      <c r="K289" s="314"/>
      <c r="N289" s="42">
        <f t="shared" si="13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319" t="s">
        <v>28</v>
      </c>
      <c r="J290" s="320"/>
      <c r="K290" s="320"/>
      <c r="L290" s="577">
        <f>SUM(L278:L289)</f>
        <v>0</v>
      </c>
      <c r="M290" s="322"/>
      <c r="N290" s="323">
        <f>SUM(N4:N289)</f>
        <v>14076384.939999999</v>
      </c>
      <c r="O290" s="324"/>
      <c r="Q290" s="325">
        <f>SUM(Q4:Q289)</f>
        <v>143821</v>
      </c>
      <c r="R290" s="256"/>
      <c r="S290" s="326">
        <f>SUM(S25:S289)</f>
        <v>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337" t="s">
        <v>29</v>
      </c>
      <c r="J293" s="338"/>
      <c r="K293" s="338"/>
      <c r="L293" s="578"/>
      <c r="M293" s="339"/>
      <c r="N293" s="340">
        <f>V290+S290+Q290+N290+L290</f>
        <v>14220205.939999999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343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330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330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I304" s="352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</sheetData>
  <mergeCells count="16">
    <mergeCell ref="F286:H286"/>
    <mergeCell ref="A1:J2"/>
    <mergeCell ref="S1:T2"/>
    <mergeCell ref="W1:X1"/>
    <mergeCell ref="O3:P3"/>
    <mergeCell ref="L12:M12"/>
    <mergeCell ref="A64:A65"/>
    <mergeCell ref="G64:G65"/>
    <mergeCell ref="H64:H65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2023-10-19T21:22:21Z</dcterms:modified>
</cp:coreProperties>
</file>