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2" l="1"/>
  <c r="M22" i="12" l="1"/>
  <c r="M21" i="12" l="1"/>
  <c r="M18" i="12" l="1"/>
  <c r="M17" i="12"/>
  <c r="M16" i="12"/>
  <c r="M15" i="12"/>
  <c r="Q8" i="12" l="1"/>
  <c r="Q9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<sst xmlns="http://schemas.openxmlformats.org/spreadsheetml/2006/main" count="1107" uniqueCount="694">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</sst>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26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0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0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18">
        <f>SUM(M5:M40)</f>
        <v>1399609.5</v>
      </c>
      <c r="N49" s="518">
        <f>SUM(N5:N40)</f>
        <v>910600</v>
      </c>
      <c r="P49" s="111">
        <f>SUM(P5:P40)</f>
        <v>3236981.46</v>
      </c>
      <c r="Q49" s="53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19"/>
      <c r="N50" s="519"/>
      <c r="P50" s="44"/>
      <c r="Q50" s="53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2">
        <f>M49+N49</f>
        <v>2310209.5</v>
      </c>
      <c r="N53" s="53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1552957.04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-123007.98000000021</v>
      </c>
      <c r="I78" s="157"/>
      <c r="J78" s="158"/>
    </row>
    <row r="79" spans="1:17" ht="18.75" x14ac:dyDescent="0.3">
      <c r="D79" s="521" t="s">
        <v>17</v>
      </c>
      <c r="E79" s="521"/>
      <c r="F79" s="101">
        <v>-1513561.68</v>
      </c>
      <c r="I79" s="522" t="s">
        <v>18</v>
      </c>
      <c r="J79" s="523"/>
      <c r="K79" s="524">
        <f>F81+F82+F83</f>
        <v>1950142.8099999996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5">
        <f>-C4</f>
        <v>-3445405.07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3" t="s">
        <v>24</v>
      </c>
      <c r="E83" s="514"/>
      <c r="F83" s="173">
        <v>3504178.07</v>
      </c>
      <c r="I83" s="515" t="s">
        <v>220</v>
      </c>
      <c r="J83" s="516"/>
      <c r="K83" s="517">
        <f>K79+K81</f>
        <v>-1495262.2600000002</v>
      </c>
      <c r="L83" s="5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2" t="s">
        <v>35</v>
      </c>
      <c r="J67" s="55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A9" workbookViewId="0">
      <selection activeCell="F31" sqref="F3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36"/>
      <c r="C1" s="538" t="s">
        <v>642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21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Q3" s="467" t="s">
        <v>509</v>
      </c>
      <c r="R3" s="56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455">
        <v>14567</v>
      </c>
      <c r="D41" s="470" t="s">
        <v>670</v>
      </c>
      <c r="E41" s="35"/>
      <c r="F41" s="97"/>
      <c r="G41" s="37"/>
      <c r="H41" s="38"/>
      <c r="I41" s="103"/>
      <c r="J41" s="338">
        <v>45101</v>
      </c>
      <c r="K41" s="347" t="s">
        <v>689</v>
      </c>
      <c r="L41" s="4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455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455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455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455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455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455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18">
        <f>SUM(M5:M40)</f>
        <v>1481773.3800000001</v>
      </c>
      <c r="N49" s="518">
        <f>SUM(N5:N40)</f>
        <v>1402180</v>
      </c>
      <c r="P49" s="111">
        <f>SUM(P5:P40)</f>
        <v>3527000.3800000004</v>
      </c>
      <c r="Q49" s="530">
        <f>SUM(Q5:Q40)</f>
        <v>-422.61999999999534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19"/>
      <c r="N50" s="519"/>
      <c r="P50" s="44"/>
      <c r="Q50" s="531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2">
        <f>M49+N49</f>
        <v>2883953.38</v>
      </c>
      <c r="N53" s="5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509270</v>
      </c>
      <c r="D75" s="142"/>
      <c r="E75" s="143" t="s">
        <v>12</v>
      </c>
      <c r="F75" s="144">
        <f>SUM(F5:F68)</f>
        <v>3527423</v>
      </c>
      <c r="G75" s="145"/>
      <c r="H75" s="143" t="s">
        <v>13</v>
      </c>
      <c r="I75" s="146">
        <f>SUM(I5:I68)</f>
        <v>82653</v>
      </c>
      <c r="J75" s="147"/>
      <c r="K75" s="148" t="s">
        <v>14</v>
      </c>
      <c r="L75" s="149">
        <f>SUM(L5:L73)-L26</f>
        <v>196258.5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278911.5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2739241.5</v>
      </c>
      <c r="I78" s="157"/>
      <c r="J78" s="158"/>
    </row>
    <row r="79" spans="1:17" ht="18.75" x14ac:dyDescent="0.3">
      <c r="D79" s="521" t="s">
        <v>17</v>
      </c>
      <c r="E79" s="521"/>
      <c r="F79" s="101">
        <f>-'   COMPRAS     JUNIO     2023  '!G67</f>
        <v>0</v>
      </c>
      <c r="I79" s="522" t="s">
        <v>18</v>
      </c>
      <c r="J79" s="523"/>
      <c r="K79" s="524">
        <f>F81+F82+F83</f>
        <v>5870628.54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2739241.5</v>
      </c>
      <c r="H81" s="168"/>
      <c r="I81" s="169" t="s">
        <v>21</v>
      </c>
      <c r="J81" s="170"/>
      <c r="K81" s="525">
        <f>-C4</f>
        <v>-3897967.53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45107</v>
      </c>
      <c r="D83" s="513" t="s">
        <v>24</v>
      </c>
      <c r="E83" s="514"/>
      <c r="F83" s="173">
        <v>3131387.04</v>
      </c>
      <c r="I83" s="558" t="s">
        <v>25</v>
      </c>
      <c r="J83" s="559"/>
      <c r="K83" s="560">
        <f>K79+K81</f>
        <v>1972661.0100000002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2" t="s">
        <v>35</v>
      </c>
      <c r="J67" s="55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2" t="s">
        <v>35</v>
      </c>
      <c r="J67" s="55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54"/>
      <c r="J68" s="55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120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0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0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18">
        <f>SUM(M5:M40)</f>
        <v>1964337.8699999999</v>
      </c>
      <c r="N49" s="518">
        <f>SUM(N5:N40)</f>
        <v>1314937</v>
      </c>
      <c r="P49" s="111">
        <f>SUM(P5:P40)</f>
        <v>3956557.8699999996</v>
      </c>
      <c r="Q49" s="53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19"/>
      <c r="N50" s="519"/>
      <c r="P50" s="44"/>
      <c r="Q50" s="53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2">
        <f>M49+N49</f>
        <v>3279274.87</v>
      </c>
      <c r="N53" s="53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526980.64000000013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1939381.5999999999</v>
      </c>
      <c r="I78" s="157"/>
      <c r="J78" s="158"/>
    </row>
    <row r="79" spans="1:17" ht="18.75" x14ac:dyDescent="0.3">
      <c r="D79" s="521" t="s">
        <v>17</v>
      </c>
      <c r="E79" s="521"/>
      <c r="F79" s="101">
        <v>-1830849.67</v>
      </c>
      <c r="I79" s="522" t="s">
        <v>18</v>
      </c>
      <c r="J79" s="523"/>
      <c r="K79" s="524">
        <f>F81+F82+F83</f>
        <v>3946521.55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5">
        <f>-C4</f>
        <v>-3504178.07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3" t="s">
        <v>24</v>
      </c>
      <c r="E83" s="514"/>
      <c r="F83" s="173">
        <v>3720574.62</v>
      </c>
      <c r="I83" s="558" t="s">
        <v>25</v>
      </c>
      <c r="J83" s="559"/>
      <c r="K83" s="560">
        <f>K79+K81</f>
        <v>442343.48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2" t="s">
        <v>35</v>
      </c>
      <c r="J67" s="55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238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18">
        <f>SUM(M5:M40)</f>
        <v>1803019.98</v>
      </c>
      <c r="N49" s="518">
        <f>SUM(N5:N40)</f>
        <v>1138524</v>
      </c>
      <c r="P49" s="111">
        <f>SUM(P5:P40)</f>
        <v>3684795.48</v>
      </c>
      <c r="Q49" s="53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19"/>
      <c r="N50" s="519"/>
      <c r="P50" s="44"/>
      <c r="Q50" s="53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2">
        <f>M49+N49</f>
        <v>2941543.98</v>
      </c>
      <c r="N53" s="53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646140.08000000031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1113109.92</v>
      </c>
      <c r="I78" s="157"/>
      <c r="J78" s="158"/>
    </row>
    <row r="79" spans="1:17" ht="18.75" x14ac:dyDescent="0.3">
      <c r="D79" s="521" t="s">
        <v>17</v>
      </c>
      <c r="E79" s="521"/>
      <c r="F79" s="101">
        <v>-1405309.97</v>
      </c>
      <c r="I79" s="522" t="s">
        <v>18</v>
      </c>
      <c r="J79" s="523"/>
      <c r="K79" s="524">
        <f>F81+F82+F83</f>
        <v>3400888.74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5">
        <f>-C4</f>
        <v>-3504178.07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3" t="s">
        <v>24</v>
      </c>
      <c r="E83" s="514"/>
      <c r="F83" s="173">
        <v>3567993.62</v>
      </c>
      <c r="I83" s="515" t="s">
        <v>220</v>
      </c>
      <c r="J83" s="516"/>
      <c r="K83" s="517">
        <f>K79+K81</f>
        <v>-103289.32999999961</v>
      </c>
      <c r="L83" s="5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2" t="s">
        <v>35</v>
      </c>
      <c r="J67" s="55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368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18">
        <f>SUM(M5:M40)</f>
        <v>2051765.3</v>
      </c>
      <c r="N49" s="518">
        <f>SUM(N5:N40)</f>
        <v>1741324</v>
      </c>
      <c r="P49" s="111">
        <f>SUM(P5:P40)</f>
        <v>4831473.13</v>
      </c>
      <c r="Q49" s="53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19"/>
      <c r="N50" s="519"/>
      <c r="P50" s="44"/>
      <c r="Q50" s="53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2">
        <f>M49+N49</f>
        <v>3793089.3</v>
      </c>
      <c r="N53" s="53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6" t="s">
        <v>15</v>
      </c>
      <c r="I79" s="527"/>
      <c r="J79" s="154"/>
      <c r="K79" s="528">
        <f>I77+L77</f>
        <v>739761.38</v>
      </c>
      <c r="L79" s="529"/>
      <c r="M79" s="155"/>
      <c r="N79" s="155"/>
      <c r="P79" s="44"/>
      <c r="Q79" s="19"/>
    </row>
    <row r="80" spans="1:17" x14ac:dyDescent="0.25">
      <c r="D80" s="520" t="s">
        <v>16</v>
      </c>
      <c r="E80" s="520"/>
      <c r="F80" s="156">
        <f>F77-K79-C77</f>
        <v>2011425.4899999998</v>
      </c>
      <c r="I80" s="157"/>
      <c r="J80" s="158"/>
    </row>
    <row r="81" spans="2:17" ht="18.75" x14ac:dyDescent="0.3">
      <c r="D81" s="521" t="s">
        <v>17</v>
      </c>
      <c r="E81" s="521"/>
      <c r="F81" s="101">
        <v>-2021696.34</v>
      </c>
      <c r="I81" s="522" t="s">
        <v>18</v>
      </c>
      <c r="J81" s="523"/>
      <c r="K81" s="524">
        <f>F83+F84+F85</f>
        <v>2945239.9399999995</v>
      </c>
      <c r="L81" s="52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5">
        <f>-C4</f>
        <v>-3567993.62</v>
      </c>
      <c r="L83" s="52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3" t="s">
        <v>24</v>
      </c>
      <c r="E85" s="514"/>
      <c r="F85" s="173">
        <v>3065283.79</v>
      </c>
      <c r="I85" s="515" t="s">
        <v>220</v>
      </c>
      <c r="J85" s="516"/>
      <c r="K85" s="517">
        <f>K81+K83</f>
        <v>-622753.68000000063</v>
      </c>
      <c r="L85" s="51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3"/>
      <c r="J36" s="544"/>
      <c r="K36" s="544"/>
      <c r="L36" s="54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3"/>
      <c r="J37" s="544"/>
      <c r="K37" s="544"/>
      <c r="L37" s="54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6" t="s">
        <v>35</v>
      </c>
      <c r="J40" s="54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8"/>
      <c r="J41" s="54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50"/>
      <c r="J42" s="55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2" t="s">
        <v>35</v>
      </c>
      <c r="J67" s="55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22" workbookViewId="0">
      <selection activeCell="A33" sqref="A3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6"/>
      <c r="C1" s="538" t="s">
        <v>502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8" ht="16.5" thickBot="1" x14ac:dyDescent="0.3">
      <c r="B2" s="5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0" t="s">
        <v>0</v>
      </c>
      <c r="C3" s="541"/>
      <c r="D3" s="14"/>
      <c r="E3" s="15"/>
      <c r="F3" s="16"/>
      <c r="H3" s="542" t="s">
        <v>1</v>
      </c>
      <c r="I3" s="542"/>
      <c r="K3" s="18"/>
      <c r="L3" s="19"/>
      <c r="M3" s="20"/>
      <c r="P3" s="534" t="s">
        <v>2</v>
      </c>
      <c r="Q3" s="467" t="s">
        <v>509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09" t="s">
        <v>5</v>
      </c>
      <c r="F4" s="510"/>
      <c r="H4" s="511" t="s">
        <v>6</v>
      </c>
      <c r="I4" s="512"/>
      <c r="J4" s="25"/>
      <c r="K4" s="26"/>
      <c r="L4" s="27"/>
      <c r="M4" s="28" t="s">
        <v>7</v>
      </c>
      <c r="N4" s="29" t="s">
        <v>8</v>
      </c>
      <c r="P4" s="535"/>
      <c r="Q4" s="30" t="s">
        <v>9</v>
      </c>
      <c r="R4" s="56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18">
        <f>SUM(M5:M40)</f>
        <v>1683911.56</v>
      </c>
      <c r="N49" s="518">
        <f>SUM(N5:N40)</f>
        <v>1355406.15</v>
      </c>
      <c r="P49" s="111">
        <f>SUM(P5:P40)</f>
        <v>3685318.7</v>
      </c>
      <c r="Q49" s="53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19"/>
      <c r="N50" s="519"/>
      <c r="P50" s="44"/>
      <c r="Q50" s="53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2">
        <f>M49+N49</f>
        <v>3039317.71</v>
      </c>
      <c r="N53" s="5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6" t="s">
        <v>15</v>
      </c>
      <c r="I77" s="527"/>
      <c r="J77" s="154"/>
      <c r="K77" s="528">
        <f>I75+L75</f>
        <v>484126.00999999989</v>
      </c>
      <c r="L77" s="529"/>
      <c r="M77" s="155"/>
      <c r="N77" s="155"/>
      <c r="P77" s="44"/>
      <c r="Q77" s="19"/>
    </row>
    <row r="78" spans="1:17" x14ac:dyDescent="0.25">
      <c r="D78" s="520" t="s">
        <v>16</v>
      </c>
      <c r="E78" s="520"/>
      <c r="F78" s="156">
        <f>F75-K77-C75</f>
        <v>1743477.6000000003</v>
      </c>
      <c r="I78" s="157"/>
      <c r="J78" s="158"/>
    </row>
    <row r="79" spans="1:17" ht="18.75" x14ac:dyDescent="0.3">
      <c r="D79" s="521" t="s">
        <v>17</v>
      </c>
      <c r="E79" s="521"/>
      <c r="F79" s="101">
        <v>-1542483.8</v>
      </c>
      <c r="I79" s="522" t="s">
        <v>18</v>
      </c>
      <c r="J79" s="523"/>
      <c r="K79" s="524">
        <f>F81+F82+F83</f>
        <v>4235033.33</v>
      </c>
      <c r="L79" s="5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5">
        <f>-C4</f>
        <v>-3065283.79</v>
      </c>
      <c r="L81" s="52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3" t="s">
        <v>24</v>
      </c>
      <c r="E83" s="514"/>
      <c r="F83" s="173">
        <v>3897967.53</v>
      </c>
      <c r="I83" s="558" t="s">
        <v>25</v>
      </c>
      <c r="J83" s="559"/>
      <c r="K83" s="560">
        <f>K79+K81</f>
        <v>1169749.54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2023-07-07T20:55:50Z</dcterms:modified>
</cp:coreProperties>
</file>