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7" activeTab="17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Hoja6" sheetId="29" r:id="rId20"/>
    <sheet name="Hoja7" sheetId="30" r:id="rId21"/>
    <sheet name="C A N C E L A C I O N E S   " sheetId="5" r:id="rId22"/>
    <sheet name="REPORTE  JUNIO  JULIO  AGOSTO  " sheetId="23" r:id="rId23"/>
    <sheet name="RELACION DE TIKETS       00000" sheetId="17" r:id="rId24"/>
    <sheet name="Hoja1" sheetId="25" r:id="rId25"/>
    <sheet name="Hoja3" sheetId="26" r:id="rId26"/>
    <sheet name="Hoja2" sheetId="2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7" l="1"/>
  <c r="L15" i="27"/>
  <c r="N11" i="27" l="1"/>
  <c r="N10" i="27"/>
  <c r="C9" i="27" l="1"/>
  <c r="L8" i="27" l="1"/>
  <c r="E97" i="28" l="1"/>
  <c r="C97" i="28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S34" i="27" s="1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S18" i="27" s="1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F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9" i="19" l="1"/>
  <c r="M39" i="19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6" i="19"/>
  <c r="M58" i="19"/>
  <c r="M62" i="19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<sst xmlns="http://schemas.openxmlformats.org/spreadsheetml/2006/main" count="2382" uniqueCount="888">
  <si>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</si>
  <si>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</si>
  <si>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</si>
  <si>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</si>
  <si>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</si>
  <si>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</si>
  <si>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</si>
  <si>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</si>
  <si>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</si>
  <si>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</si>
  <si>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</si>
  <si>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</si>
  <si>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</si>
  <si>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</si>
  <si>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</si>
  <si>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</si>
  <si>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</si>
  <si>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</si>
  <si>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</si>
  <si>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</si>
  <si>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</si>
  <si>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</si>
  <si>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</si>
  <si>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</si>
  <si>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</si>
  <si>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</si>
  <si>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</si>
  <si>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</si>
  <si>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</si>
  <si>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</si>
  <si>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</si>
  <si>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</si>
  <si>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</si>
  <si>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</si>
  <si>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</si>
  <si>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</si>
  <si>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</si>
  <si>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</si>
  <si>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</si>
  <si>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</si>
  <si>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</si>
  <si>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</si>
  <si>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</si>
  <si>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</si>
  <si>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</si>
  <si>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</si>
  <si>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</si>
  <si>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</si>
  <si>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</si>
  <si>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</si>
  <si>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</si>
  <si>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</si>
  <si>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</si>
  <si>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</si>
  <si>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</si>
  <si>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</si>
  <si>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</si>
  <si>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</si>
  <si>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</si>
  <si>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</si>
  <si>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</si>
  <si>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</si>
  <si>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</si>
  <si>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</si>
  <si>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</si>
  <si>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</si>
  <si>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</si>
  <si>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</si>
  <si>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</si>
  <si>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</si>
  <si>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</si>
  <si>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</si>
  <si>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</si>
  <si>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</si>
  <si>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</si>
  <si>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</si>
  <si>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</si>
  <si>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</si>
  <si>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</si>
  <si>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</si>
  <si>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</si>
  <si>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</si>
  <si>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</si>
  <si>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</si>
  <si>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</si>
  <si>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</si>
  <si>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</si>
  <si>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</si>
  <si>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</si>
  <si>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</si>
  <si>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</si>
  <si>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</si>
  <si>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</si>
  <si>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</si>
  <si>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</si>
  <si>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</si>
  <si>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</si>
  <si>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</si>
  <si>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</si>
  <si>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</si>
  <si>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</si>
  <si>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</si>
  <si>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</si>
  <si>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</si>
  <si>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</si>
  <si>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</si>
  <si>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</si>
  <si>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</si>
  <si>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</si>
  <si>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</si>
  <si>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</si>
  <si>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</si>
  <si>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</si>
  <si>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</si>
  <si>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</si>
  <si>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</si>
  <si>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</si>
  <si>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</si>
  <si>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</si>
  <si>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</si>
  <si>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</si>
  <si>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</si>
  <si>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</si>
  <si>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</si>
  <si>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</si>
  <si>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</si>
  <si>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</si>
  <si>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</si>
  <si>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</si>
  <si>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</si>
  <si>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</si>
  <si>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</si>
  <si>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</si>
  <si>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</si>
  <si>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</si>
  <si>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</si>
  <si>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</si>
  <si>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</si>
  <si>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</si>
  <si>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</si>
  <si>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</si>
  <si>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</si>
  <si>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</si>
  <si>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</si>
  <si>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</si>
  <si>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</si>
  <si>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</si>
  <si>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</si>
  <si>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</si>
  <si>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</si>
  <si>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</si>
  <si>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</si>
  <si>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</si>
  <si>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</si>
  <si>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</si>
  <si>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</si>
  <si>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</si>
  <si>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</si>
  <si>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</si>
  <si>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</si>
  <si>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</si>
  <si>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</si>
  <si>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</si>
  <si>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</si>
  <si>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</si>
  <si>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</si>
  <si>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</si>
  <si>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</si>
  <si>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</si>
  <si>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</si>
  <si>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</si>
  <si>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</si>
  <si>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</si>
  <si>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</si>
  <si>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</si>
  <si>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</si>
  <si>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</si>
  <si>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</si>
  <si>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</si>
  <si>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</si>
  <si>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</si>
  <si>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</si>
  <si>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</si>
  <si>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</si>
  <si>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</si>
  <si>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</si>
  <si>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</si>
  <si>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</si>
  <si>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</si>
  <si>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</si>
  <si>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</si>
  <si>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</si>
  <si>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</si>
  <si>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</si>
  <si>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</si>
  <si>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</si>
  <si>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</si>
  <si>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</si>
  <si>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</si>
  <si>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</si>
  <si>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</si>
  <si>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</si>
  <si>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</si>
  <si>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</si>
  <si>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</si>
  <si>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</si>
  <si>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</si>
  <si>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</si>
  <si>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</si>
  <si>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</si>
  <si>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</si>
  <si>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</si>
  <si>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</si>
  <si>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</si>
  <si>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</si>
  <si>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</si>
  <si>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</si>
  <si>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</si>
  <si>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</si>
  <si>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</si>
  <si>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</si>
  <si>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</si>
  <si>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</si>
  <si>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</si>
  <si>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</si>
  <si>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</si>
  <si>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</si>
  <si>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</si>
  <si>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</si>
  <si>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</si>
  <si>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</si>
  <si>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</si>
  <si>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</si>
  <si>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</si>
  <si>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</si>
  <si>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</si>
  <si>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</si>
  <si>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</si>
  <si>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</si>
  <si>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</si>
  <si>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</si>
  <si>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</si>
  <si>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</si>
  <si>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</si>
  <si>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</si>
  <si>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</si>
  <si>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</si>
  <si>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</si>
  <si>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</si>
  <si>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</si>
  <si>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</si>
  <si>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</si>
  <si>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</si>
  <si>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</si>
  <si>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</si>
  <si>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</si>
  <si>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</si>
  <si>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</si>
  <si>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</si>
  <si>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</si>
  <si>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</si>
  <si>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</si>
  <si>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</si>
  <si>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</si>
  <si>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</si>
  <si>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</si>
  <si>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</si>
  <si>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</si>
  <si>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</si>
  <si>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</si>
  <si>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</si>
  <si>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</si>
  <si>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</si>
  <si>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</si>
  <si>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</si>
  <si>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</si>
  <si>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</si>
  <si>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</si>
  <si>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</si>
  <si>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</si>
  <si>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</si>
  <si>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</si>
  <si>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</si>
  <si>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</si>
  <si>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</si>
  <si>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</si>
  <si>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</si>
  <si>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</si>
  <si>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</si>
  <si>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</si>
  <si>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</si>
  <si>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</si>
  <si>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</si>
  <si>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</si>
  <si>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</si>
  <si>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</si>
  <si>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</si>
  <si>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</si>
  <si>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</si>
  <si>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</si>
  <si>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</si>
  <si>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</si>
  <si>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</si>
  <si>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</si>
  <si>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</si>
  <si>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</si>
  <si>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</si>
  <si>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</si>
  <si>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</si>
  <si>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</si>
  <si>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</si>
  <si>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</si>
  <si>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</si>
  <si>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</si>
  <si>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</si>
  <si>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</si>
  <si>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</si>
  <si>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</si>
  <si>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</si>
  <si>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</si>
  <si>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</si>
  <si>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</si>
  <si>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</si>
  <si>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</si>
  <si>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</si>
  <si>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</si>
  <si>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</si>
  <si>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</si>
  <si>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</si>
  <si>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</si>
  <si>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</si>
  <si>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</si>
  <si>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</si>
  <si>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</si>
  <si>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</si>
  <si>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</si>
  <si>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</si>
  <si>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</si>
  <si>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</si>
  <si>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</si>
  <si>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</si>
  <si>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</si>
  <si>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</si>
  <si>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</si>
  <si>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</si>
  <si>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</si>
  <si>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</si>
  <si>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</si>
  <si>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</si>
  <si>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</si>
  <si>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</si>
  <si>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</si>
  <si>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</si>
  <si>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</si>
  <si>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</si>
  <si>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</si>
  <si>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</si>
  <si>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</si>
  <si>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</si>
  <si>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</si>
  <si>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</si>
  <si>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</si>
  <si>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</si>
  <si>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</si>
  <si>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</si>
  <si>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</si>
  <si>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</si>
  <si>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</si>
  <si>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</si>
  <si>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</si>
  <si>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</si>
  <si>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</si>
  <si>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</si>
  <si>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</si>
  <si>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</si>
  <si>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</si>
  <si>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</si>
  <si>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</si>
  <si>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</si>
  <si>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</si>
  <si>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</si>
  <si>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</si>
  <si>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</si>
  <si>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</si>
  <si>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</si>
  <si>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</si>
  <si>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</si>
  <si>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</si>
  <si>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</si>
  <si>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</si>
  <si>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</si>
  <si>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</si>
  <si>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</si>
  <si>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</si>
  <si>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</si>
  <si>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</si>
  <si>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</si>
  <si>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</si>
  <si>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</si>
  <si>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</si>
  <si>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</si>
  <si>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</si>
  <si>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</si>
  <si>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</si>
  <si>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</si>
  <si>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</si>
  <si>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</si>
  <si>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</si>
  <si>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</si>
  <si>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</si>
  <si>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</si>
  <si>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</si>
  <si>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</si>
  <si>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</si>
  <si>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</si>
  <si>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</si>
  <si>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</si>
  <si>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</si>
  <si>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</si>
  <si>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</si>
  <si>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</si>
  <si>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</si>
  <si>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</si>
  <si>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</si>
  <si>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</si>
  <si>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</si>
  <si>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</si>
  <si>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</si>
  <si>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</si>
  <si>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</si>
  <si>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</si>
  <si>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</si>
  <si>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</si>
  <si>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</si>
  <si>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</si>
  <si>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</si>
  <si>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</si>
  <si>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</si>
  <si>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</si>
  <si>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</si>
  <si>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</si>
  <si>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</si>
  <si>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</si>
  <si>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</si>
  <si>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</si>
  <si>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</si>
  <si>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</si>
  <si>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</si>
  <si>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</si>
  <si>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</si>
  <si>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</si>
  <si>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</si>
  <si>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</si>
  <si>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</si>
  <si>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</si>
  <si>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</si>
  <si>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</si>
  <si>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</si>
  <si>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</si>
  <si>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</si>
  <si>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</si>
  <si>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</si>
  <si>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</si>
  <si>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</si>
  <si>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</si>
  <si>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</si>
  <si>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</si>
  <si>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</si>
  <si>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</si>
  <si>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</si>
  <si>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</si>
  <si>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</si>
  <si>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</si>
  <si>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</si>
  <si>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</si>
  <si>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</si>
  <si>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</si>
  <si>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</si>
  <si>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</si>
  <si>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</si>
  <si>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</si>
  <si>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</si>
  <si>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</si>
  <si>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</si>
  <si>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</si>
  <si>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</si>
  <si>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</si>
  <si>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</si>
  <si>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</si>
  <si>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</si>
  <si>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</si>
  <si>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</si>
  <si>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</si>
  <si>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</si>
  <si>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</si>
  <si>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</si>
  <si>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</si>
  <si>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</si>
  <si>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</si>
  <si>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</si>
  <si>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</si>
  <si>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</si>
  <si>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</si>
  <si>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</si>
  <si>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</si>
  <si>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</si>
  <si>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</si>
  <si>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</si>
  <si>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</si>
  <si>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</si>
  <si>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</si>
  <si>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</si>
  <si>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</si>
  <si>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</si>
  <si>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</si>
  <si>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</si>
  <si>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</si>
  <si>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</si>
  <si>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</si>
  <si>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</si>
  <si>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</si>
  <si>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</si>
  <si>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</si>
  <si>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</si>
  <si>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</si>
  <si>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</si>
  <si>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</si>
  <si>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</si>
  <si>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</si>
  <si>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</si>
  <si>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</si>
  <si>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</si>
  <si>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</si>
  <si>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</si>
  <si>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</si>
  <si>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</si>
  <si>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</si>
  <si>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</si>
  <si>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</si>
  <si>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</si>
  <si>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</si>
  <si>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</si>
  <si>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</si>
  <si>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</si>
  <si>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</si>
  <si>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</si>
  <si>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</si>
  <si>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</si>
  <si>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</si>
  <si>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</si>
  <si>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</si>
  <si>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</si>
  <si>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</si>
  <si>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</si>
  <si>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</si>
  <si>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</si>
  <si>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</si>
  <si>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</si>
  <si>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</si>
  <si>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</si>
  <si>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</si>
  <si>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</si>
  <si>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</si>
  <si>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</si>
  <si>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</si>
  <si>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</si>
  <si>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</si>
  <si>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</si>
  <si>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</si>
  <si>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</si>
  <si>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</si>
  <si>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</si>
  <si>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</si>
  <si>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</si>
  <si>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</si>
  <si>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</si>
  <si>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</si>
  <si>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</si>
  <si>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</si>
  <si>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</si>
  <si>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</si>
  <si>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</si>
  <si>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</si>
  <si>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</si>
  <si>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</si>
  <si>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</si>
  <si>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</si>
  <si>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</si>
  <si>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</si>
  <si>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</si>
  <si>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</si>
  <si>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</si>
  <si>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</si>
  <si>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</si>
  <si>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</si>
  <si>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</si>
  <si>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</si>
  <si>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</si>
  <si>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</si>
  <si>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</si>
  <si>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</si>
  <si>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</si>
  <si>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</si>
  <si>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</si>
  <si>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</si>
  <si>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</si>
  <si>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</si>
  <si>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</si>
  <si>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</si>
  <si>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</si>
  <si>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</si>
  <si>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</si>
  <si>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</si>
  <si>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</si>
  <si>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</si>
  <si>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</si>
  <si>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</si>
  <si>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</si>
  <si>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</si>
  <si>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</si>
  <si>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</si>
  <si>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</si>
  <si>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</si>
  <si>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</si>
  <si>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</si>
  <si>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</si>
  <si>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</si>
  <si>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</si>
  <si>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</si>
  <si>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</si>
  <si>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</si>
  <si>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</si>
  <si>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</si>
  <si>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</si>
  <si>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</si>
  <si>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</si>
  <si>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</si>
  <si>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</si>
  <si>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</si>
  <si>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</si>
  <si>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</si>
  <si>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</si>
  <si>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</si>
  <si>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</si>
  <si>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</si>
  <si>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</si>
  <si>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</si>
  <si>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</si>
  <si>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</si>
  <si>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</si>
  <si>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</si>
  <si>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</si>
  <si>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</si>
  <si>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</si>
  <si>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</si>
  <si>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</si>
  <si>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</si>
  <si>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</si>
  <si>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</si>
  <si>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</si>
  <si>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</si>
  <si>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</si>
  <si>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</si>
  <si>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</si>
  <si>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</si>
  <si>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</si>
  <si>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</si>
  <si>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</si>
  <si>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</si>
  <si>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</si>
  <si>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</si>
  <si>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</si>
  <si>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</si>
  <si>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</si>
  <si>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</si>
  <si>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</si>
  <si>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</si>
  <si>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</si>
  <si>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</si>
  <si>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</si>
  <si>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</si>
  <si>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</si>
  <si>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</si>
  <si>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</si>
  <si>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</si>
  <si>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</si>
  <si>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</si>
  <si>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</si>
  <si>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</si>
  <si>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</si>
  <si>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</si>
  <si>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</si>
  <si>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</si>
  <si>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</si>
  <si>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</si>
  <si>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</si>
  <si>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</si>
  <si>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</si>
  <si>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</si>
  <si>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</si>
  <si>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</si>
  <si>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</si>
  <si>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</si>
  <si>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</si>
  <si>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</si>
  <si>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</si>
  <si>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</si>
  <si>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</si>
  <si>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</si>
  <si>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</si>
  <si>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</si>
  <si>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</si>
  <si>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</si>
  <si>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</si>
  <si>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</si>
  <si>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</si>
  <si>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</si>
  <si>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</si>
  <si>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</si>
  <si>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</si>
  <si>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</si>
  <si>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</si>
  <si>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</si>
  <si>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</si>
  <si>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</si>
  <si>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</si>
  <si>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</si>
  <si>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</si>
  <si>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</si>
  <si>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</si>
  <si>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</si>
  <si>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</si>
  <si>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</si>
  <si>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</si>
  <si>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</si>
  <si>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</si>
  <si>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</si>
  <si>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</si>
  <si>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</si>
  <si>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</si>
  <si>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</si>
  <si>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</si>
  <si>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</si>
  <si>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</si>
  <si>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</si>
  <si>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</si>
  <si>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</si>
  <si>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</si>
  <si>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</si>
  <si>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</si>
  <si>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</si>
  <si>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</si>
  <si>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</si>
  <si>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</si>
  <si>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</si>
  <si>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</si>
  <si>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</si>
  <si>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</si>
  <si>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</si>
  <si>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</si>
  <si>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</si>
  <si>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</si>
  <si>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</si>
  <si>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</si>
  <si>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</si>
  <si>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</si>
  <si>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</si>
  <si>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</si>
  <si>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</si>
  <si>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</si>
  <si>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</si>
  <si>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</si>
  <si>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</si>
  <si>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</si>
  <si>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</si>
  <si>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</si>
  <si>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</si>
  <si>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</si>
  <si>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</si>
  <si>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</si>
  <si>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</si>
  <si>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</si>
  <si>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</si>
  <si>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</si>
  <si>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</si>
  <si>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</si>
  <si>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</si>
  <si>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</si>
  <si>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</si>
  <si>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</si>
  <si>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</si>
  <si>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</si>
  <si>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</si>
  <si>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</si>
  <si>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</si>
  <si>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</si>
  <si>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</si>
  <si>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</si>
  <si>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</si>
  <si>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</si>
  <si>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</si>
  <si>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</si>
  <si>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</si>
  <si>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</si>
  <si>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</si>
  <si>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</si>
  <si>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</si>
  <si>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</si>
  <si>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</si>
  <si>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</si>
  <si>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</si>
  <si>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</si>
  <si>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</si>
  <si>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</si>
  <si>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</si>
  <si>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</si>
  <si>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</si>
  <si>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</si>
  <si>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</si>
  <si>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</si>
  <si>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</si>
  <si>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</si>
  <si>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</si>
  <si>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</si>
  <si>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</si>
  <si>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</si>
  <si>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</si>
  <si>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</si>
  <si>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</si>
  <si>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</si>
  <si>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</si>
  <si>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</si>
  <si>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</si>
  <si>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</si>
  <si>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</si>
  <si>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</si>
  <si>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</si>
  <si>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</si>
  <si>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</si>
  <si>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</si>
  <si>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</si>
  <si>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</si>
  <si>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</si>
  <si>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</si>
  <si>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</si>
  <si>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</si>
  <si>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</si>
  <si>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</si>
  <si>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</si>
  <si>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</si>
  <si>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</si>
  <si>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</si>
  <si>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</si>
  <si>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</si>
  <si>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</si>
  <si>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</si>
  <si>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</si>
  <si>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</si>
  <si>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</si>
  <si>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</si>
  <si>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</si>
  <si>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</si>
  <si>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</si>
  <si>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</si>
  <si>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</si>
  <si>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</si>
  <si>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</si>
  <si>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</si>
  <si>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</si>
  <si>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</si>
  <si>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</si>
  <si>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</si>
  <si>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</si>
  <si>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</si>
  <si>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</si>
  <si>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</si>
  <si>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</si>
  <si>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</si>
  <si>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</si>
  <si>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</si>
  <si>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</si>
  <si>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</si>
  <si>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</si>
  <si>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</si>
  <si>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</si>
  <si>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 xml:space="preserve">#  </t>
  </si>
  <si>
    <t>#  300498</t>
  </si>
  <si>
    <t># 300500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</si>
</sst>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7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4" fillId="0" borderId="5" xfId="0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35" fillId="0" borderId="0" xfId="1" applyFont="1" applyFill="1" applyAlignment="1">
      <alignment horizontal="center" vertical="center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9966FF"/>
      <color rgb="FF0000FF"/>
      <color rgb="FF66FFFF"/>
      <color rgb="FFFF3300"/>
      <color rgb="FF00FF00"/>
      <color rgb="FF800000"/>
      <color rgb="FF99CCFF"/>
      <color rgb="FF9900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31" t="s">
        <v>26</v>
      </c>
      <c r="D1" s="531"/>
      <c r="E1" s="531"/>
      <c r="F1" s="531"/>
      <c r="G1" s="531"/>
      <c r="H1" s="531"/>
      <c r="I1" s="531"/>
      <c r="J1" s="531"/>
      <c r="K1" s="531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2" t="s">
        <v>1</v>
      </c>
      <c r="C3" s="533"/>
      <c r="D3" s="14"/>
      <c r="E3" s="15"/>
      <c r="F3" s="15"/>
      <c r="H3" s="534" t="s">
        <v>2</v>
      </c>
      <c r="I3" s="534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35" t="s">
        <v>7</v>
      </c>
      <c r="F4" s="536"/>
      <c r="H4" s="537" t="s">
        <v>8</v>
      </c>
      <c r="I4" s="53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9" t="s">
        <v>16</v>
      </c>
      <c r="I64" s="540"/>
      <c r="J64" s="101"/>
      <c r="K64" s="541">
        <f>I62+L62</f>
        <v>360753.85</v>
      </c>
      <c r="L64" s="542"/>
      <c r="M64" s="543">
        <f>M62+N62</f>
        <v>2886514.7</v>
      </c>
      <c r="N64" s="544"/>
      <c r="O64" s="102"/>
      <c r="P64" s="99"/>
      <c r="Q64" s="99"/>
      <c r="S64" s="174"/>
    </row>
    <row r="65" spans="2:19" ht="19.5" customHeight="1" thickBot="1" x14ac:dyDescent="0.3">
      <c r="D65" s="551" t="s">
        <v>17</v>
      </c>
      <c r="E65" s="551"/>
      <c r="F65" s="103">
        <f>F62-K64-C62</f>
        <v>2365880.5699999998</v>
      </c>
      <c r="I65" s="104"/>
      <c r="J65" s="105"/>
      <c r="P65" s="552">
        <f>P62+Q62</f>
        <v>3321521.28</v>
      </c>
      <c r="Q65" s="553"/>
      <c r="S65" s="50"/>
    </row>
    <row r="66" spans="2:19" ht="15.75" customHeight="1" x14ac:dyDescent="0.3">
      <c r="D66" s="554" t="s">
        <v>18</v>
      </c>
      <c r="E66" s="554"/>
      <c r="F66" s="95">
        <v>-2276696.6800000002</v>
      </c>
      <c r="I66" s="555" t="s">
        <v>19</v>
      </c>
      <c r="J66" s="556"/>
      <c r="K66" s="557">
        <f>F68+F69+F70</f>
        <v>344253.98999999964</v>
      </c>
      <c r="L66" s="558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59">
        <f>-C4</f>
        <v>-250864.68</v>
      </c>
      <c r="L68" s="560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45" t="s">
        <v>24</v>
      </c>
      <c r="E70" s="546"/>
      <c r="F70" s="120">
        <v>209541.1</v>
      </c>
      <c r="I70" s="547" t="s">
        <v>25</v>
      </c>
      <c r="J70" s="548"/>
      <c r="K70" s="549">
        <f>K66+K68</f>
        <v>93389.309999999648</v>
      </c>
      <c r="L70" s="55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74" t="s">
        <v>529</v>
      </c>
      <c r="C1" s="531" t="s">
        <v>503</v>
      </c>
      <c r="D1" s="531"/>
      <c r="E1" s="531"/>
      <c r="F1" s="531"/>
      <c r="G1" s="531"/>
      <c r="H1" s="531"/>
      <c r="I1" s="531"/>
      <c r="J1" s="531"/>
      <c r="K1" s="531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75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87" t="s">
        <v>596</v>
      </c>
      <c r="AC2" s="587"/>
      <c r="AD2" s="587"/>
      <c r="AE2" s="587"/>
      <c r="AF2" s="587"/>
      <c r="AG2" s="587"/>
    </row>
    <row r="3" spans="1:33" ht="18" customHeight="1" thickBot="1" x14ac:dyDescent="0.35">
      <c r="B3" s="532" t="s">
        <v>1</v>
      </c>
      <c r="C3" s="533"/>
      <c r="D3" s="14"/>
      <c r="E3" s="15"/>
      <c r="F3" s="15"/>
      <c r="H3" s="534" t="s">
        <v>2</v>
      </c>
      <c r="I3" s="534"/>
      <c r="K3" s="17" t="s">
        <v>3</v>
      </c>
      <c r="L3" s="17" t="s">
        <v>4</v>
      </c>
      <c r="M3" s="18"/>
      <c r="P3" s="577" t="s">
        <v>562</v>
      </c>
      <c r="Q3" s="393"/>
      <c r="W3" s="213" t="s">
        <v>54</v>
      </c>
      <c r="X3" s="219">
        <v>44201</v>
      </c>
      <c r="Y3" s="198">
        <v>2000</v>
      </c>
      <c r="AB3" s="587"/>
      <c r="AC3" s="587"/>
      <c r="AD3" s="587"/>
      <c r="AE3" s="587"/>
      <c r="AF3" s="587"/>
      <c r="AG3" s="587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35" t="s">
        <v>7</v>
      </c>
      <c r="F4" s="536"/>
      <c r="H4" s="537" t="s">
        <v>8</v>
      </c>
      <c r="I4" s="538"/>
      <c r="J4" s="24"/>
      <c r="K4" s="25"/>
      <c r="L4" s="26"/>
      <c r="M4" s="27" t="s">
        <v>717</v>
      </c>
      <c r="N4" s="28" t="s">
        <v>10</v>
      </c>
      <c r="O4" s="365"/>
      <c r="P4" s="577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88" t="s">
        <v>527</v>
      </c>
      <c r="AC4" s="589"/>
      <c r="AD4" s="99"/>
      <c r="AE4" s="590" t="s">
        <v>567</v>
      </c>
      <c r="AF4" s="590"/>
      <c r="AG4" s="590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95" t="s">
        <v>564</v>
      </c>
      <c r="AF23" s="596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7" t="s">
        <v>565</v>
      </c>
      <c r="AF25" s="598"/>
      <c r="AG25" s="601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9"/>
      <c r="AF26" s="600"/>
      <c r="AG26" s="602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91" t="s">
        <v>562</v>
      </c>
      <c r="AC29" s="593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78">
        <f>SUM(P5:P29)</f>
        <v>-163726</v>
      </c>
      <c r="Q30" s="578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92"/>
      <c r="AC30" s="594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39" t="s">
        <v>16</v>
      </c>
      <c r="I64" s="540"/>
      <c r="J64" s="101"/>
      <c r="K64" s="541">
        <f>I62+L62</f>
        <v>339830.06000000006</v>
      </c>
      <c r="L64" s="542"/>
      <c r="M64" s="543">
        <f>M62+N62</f>
        <v>2936130</v>
      </c>
      <c r="N64" s="544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51" t="s">
        <v>17</v>
      </c>
      <c r="E65" s="551"/>
      <c r="F65" s="103">
        <f>F62-K64-C62</f>
        <v>2702101.7199999997</v>
      </c>
      <c r="I65" s="104"/>
      <c r="J65" s="105"/>
      <c r="R65" s="552">
        <f>R62+S62</f>
        <v>3138957.44</v>
      </c>
      <c r="S65" s="553"/>
      <c r="U65" s="50"/>
    </row>
    <row r="66" spans="2:33" ht="15.75" customHeight="1" x14ac:dyDescent="0.3">
      <c r="D66" s="554" t="s">
        <v>502</v>
      </c>
      <c r="E66" s="554"/>
      <c r="F66" s="95">
        <v>-2720820.95</v>
      </c>
      <c r="I66" s="555" t="s">
        <v>19</v>
      </c>
      <c r="J66" s="556"/>
      <c r="K66" s="557">
        <f>F68+F69+F70</f>
        <v>381077.48999999953</v>
      </c>
      <c r="L66" s="558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59">
        <f>-C4</f>
        <v>-255764.39</v>
      </c>
      <c r="L68" s="560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45" t="s">
        <v>24</v>
      </c>
      <c r="E70" s="546"/>
      <c r="F70" s="120">
        <v>308642.71999999997</v>
      </c>
      <c r="I70" s="547" t="s">
        <v>25</v>
      </c>
      <c r="J70" s="548"/>
      <c r="K70" s="549">
        <f>K66+K68</f>
        <v>125313.09999999951</v>
      </c>
      <c r="L70" s="550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79" t="s">
        <v>610</v>
      </c>
      <c r="J72" s="580"/>
      <c r="K72" s="583">
        <v>163726</v>
      </c>
      <c r="L72" s="584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81"/>
      <c r="J73" s="582"/>
      <c r="K73" s="585"/>
      <c r="L73" s="586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76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76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B1:B2"/>
    <mergeCell ref="C1:K1"/>
    <mergeCell ref="B3:C3"/>
    <mergeCell ref="H3:I3"/>
    <mergeCell ref="E4:F4"/>
    <mergeCell ref="H4:I4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74" t="s">
        <v>529</v>
      </c>
      <c r="C1" s="531" t="s">
        <v>503</v>
      </c>
      <c r="D1" s="531"/>
      <c r="E1" s="531"/>
      <c r="F1" s="531"/>
      <c r="G1" s="531"/>
      <c r="H1" s="531"/>
      <c r="I1" s="531"/>
      <c r="J1" s="531"/>
      <c r="K1" s="531"/>
      <c r="L1" s="2"/>
      <c r="M1" s="3"/>
    </row>
    <row r="2" spans="1:23" ht="16.5" thickBot="1" x14ac:dyDescent="0.3">
      <c r="B2" s="575"/>
      <c r="C2" s="8"/>
      <c r="H2" s="10" t="s">
        <v>0</v>
      </c>
      <c r="I2" s="3"/>
      <c r="J2" s="11"/>
      <c r="L2" s="12"/>
      <c r="M2" s="3"/>
      <c r="N2" s="6"/>
      <c r="Q2" s="587" t="s">
        <v>596</v>
      </c>
      <c r="R2" s="587"/>
      <c r="S2" s="587"/>
      <c r="T2" s="587"/>
      <c r="U2" s="587"/>
      <c r="V2" s="587"/>
    </row>
    <row r="3" spans="1:23" ht="21.75" thickBot="1" x14ac:dyDescent="0.35">
      <c r="B3" s="532" t="s">
        <v>1</v>
      </c>
      <c r="C3" s="533"/>
      <c r="D3" s="14"/>
      <c r="E3" s="15"/>
      <c r="F3" s="15"/>
      <c r="H3" s="534" t="s">
        <v>2</v>
      </c>
      <c r="I3" s="534"/>
      <c r="K3" s="17" t="s">
        <v>3</v>
      </c>
      <c r="L3" s="17" t="s">
        <v>4</v>
      </c>
      <c r="M3" s="18"/>
      <c r="Q3" s="587"/>
      <c r="R3" s="587"/>
      <c r="S3" s="587"/>
      <c r="T3" s="587"/>
      <c r="U3" s="587"/>
      <c r="V3" s="587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35" t="s">
        <v>7</v>
      </c>
      <c r="F4" s="536"/>
      <c r="H4" s="537" t="s">
        <v>8</v>
      </c>
      <c r="I4" s="538"/>
      <c r="J4" s="24"/>
      <c r="K4" s="25"/>
      <c r="L4" s="26"/>
      <c r="M4" s="27" t="s">
        <v>9</v>
      </c>
      <c r="N4" s="28" t="s">
        <v>10</v>
      </c>
      <c r="O4" s="365"/>
      <c r="P4" s="29"/>
      <c r="Q4" s="588" t="s">
        <v>527</v>
      </c>
      <c r="R4" s="589"/>
      <c r="S4" s="99"/>
      <c r="T4" s="590" t="s">
        <v>567</v>
      </c>
      <c r="U4" s="590"/>
      <c r="V4" s="590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95" t="s">
        <v>564</v>
      </c>
      <c r="U23" s="596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97" t="s">
        <v>565</v>
      </c>
      <c r="U25" s="598"/>
      <c r="V25" s="601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99"/>
      <c r="U26" s="600"/>
      <c r="V26" s="602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91" t="s">
        <v>562</v>
      </c>
      <c r="R29" s="593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92"/>
      <c r="R30" s="594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39" t="s">
        <v>16</v>
      </c>
      <c r="I50" s="540"/>
      <c r="J50" s="101"/>
      <c r="K50" s="541">
        <f>I48+L48</f>
        <v>339830.06000000006</v>
      </c>
      <c r="L50" s="542"/>
      <c r="M50" s="543">
        <f>M48+N48</f>
        <v>612530</v>
      </c>
      <c r="N50" s="544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51" t="s">
        <v>17</v>
      </c>
      <c r="E51" s="551"/>
      <c r="F51" s="103">
        <f>F48-K50-C48</f>
        <v>2702101.7199999997</v>
      </c>
      <c r="I51" s="104"/>
      <c r="J51" s="105"/>
    </row>
    <row r="52" spans="1:23" ht="18.75" x14ac:dyDescent="0.3">
      <c r="D52" s="554" t="s">
        <v>502</v>
      </c>
      <c r="E52" s="554"/>
      <c r="F52" s="95">
        <v>-2720820.95</v>
      </c>
      <c r="I52" s="555" t="s">
        <v>19</v>
      </c>
      <c r="J52" s="556"/>
      <c r="K52" s="557">
        <f>F54+F55+F56</f>
        <v>381077.72999999952</v>
      </c>
      <c r="L52" s="558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59">
        <f>-C4</f>
        <v>-255764.39</v>
      </c>
      <c r="L54" s="560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45" t="s">
        <v>24</v>
      </c>
      <c r="E56" s="546"/>
      <c r="F56" s="120">
        <v>308642.71999999997</v>
      </c>
      <c r="I56" s="547" t="s">
        <v>25</v>
      </c>
      <c r="J56" s="548"/>
      <c r="K56" s="549">
        <f>K52+K54</f>
        <v>125313.3399999995</v>
      </c>
      <c r="L56" s="550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76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76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  <mergeCell ref="T23:U23"/>
    <mergeCell ref="T25:U26"/>
    <mergeCell ref="V25:V26"/>
    <mergeCell ref="Q29:Q30"/>
    <mergeCell ref="R29:R30"/>
    <mergeCell ref="H50:I50"/>
    <mergeCell ref="K50:L50"/>
    <mergeCell ref="M50:N50"/>
    <mergeCell ref="B1:B2"/>
    <mergeCell ref="C1:K1"/>
    <mergeCell ref="Q2:V3"/>
    <mergeCell ref="B3:C3"/>
    <mergeCell ref="H3:I3"/>
    <mergeCell ref="E4:F4"/>
    <mergeCell ref="H4:I4"/>
    <mergeCell ref="Q4:R4"/>
    <mergeCell ref="T4:V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74" t="s">
        <v>529</v>
      </c>
      <c r="C1" s="531" t="s">
        <v>720</v>
      </c>
      <c r="D1" s="531"/>
      <c r="E1" s="531"/>
      <c r="F1" s="531"/>
      <c r="G1" s="531"/>
      <c r="H1" s="531"/>
      <c r="I1" s="531"/>
      <c r="J1" s="531"/>
      <c r="K1" s="531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75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87" t="s">
        <v>596</v>
      </c>
      <c r="AC2" s="587"/>
      <c r="AD2" s="587"/>
      <c r="AE2" s="587"/>
      <c r="AF2" s="587"/>
      <c r="AG2" s="587"/>
    </row>
    <row r="3" spans="1:33" ht="18" customHeight="1" thickBot="1" x14ac:dyDescent="0.35">
      <c r="B3" s="532" t="s">
        <v>1</v>
      </c>
      <c r="C3" s="533"/>
      <c r="D3" s="14"/>
      <c r="E3" s="15"/>
      <c r="F3" s="15"/>
      <c r="H3" s="534" t="s">
        <v>2</v>
      </c>
      <c r="I3" s="534"/>
      <c r="K3" s="17" t="s">
        <v>3</v>
      </c>
      <c r="L3" s="17" t="s">
        <v>4</v>
      </c>
      <c r="M3" s="18"/>
      <c r="P3" s="625" t="s">
        <v>663</v>
      </c>
      <c r="Q3" s="627" t="s">
        <v>665</v>
      </c>
      <c r="S3" s="628"/>
      <c r="W3" s="213" t="s">
        <v>54</v>
      </c>
      <c r="X3" s="219">
        <v>44201</v>
      </c>
      <c r="Y3" s="198">
        <v>2000</v>
      </c>
      <c r="AB3" s="587"/>
      <c r="AC3" s="587"/>
      <c r="AD3" s="587"/>
      <c r="AE3" s="587"/>
      <c r="AF3" s="587"/>
      <c r="AG3" s="587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35" t="s">
        <v>7</v>
      </c>
      <c r="F4" s="536"/>
      <c r="H4" s="626" t="s">
        <v>8</v>
      </c>
      <c r="I4" s="538"/>
      <c r="J4" s="24"/>
      <c r="K4" s="25"/>
      <c r="L4" s="26"/>
      <c r="M4" s="27" t="s">
        <v>716</v>
      </c>
      <c r="N4" s="28" t="s">
        <v>10</v>
      </c>
      <c r="O4" s="365"/>
      <c r="P4" s="625"/>
      <c r="Q4" s="627"/>
      <c r="R4" s="30"/>
      <c r="S4" s="628"/>
      <c r="T4" s="30"/>
      <c r="U4" s="30"/>
      <c r="W4" s="213" t="s">
        <v>55</v>
      </c>
      <c r="X4" s="219">
        <v>44209</v>
      </c>
      <c r="Y4" s="217">
        <v>2000</v>
      </c>
      <c r="AB4" s="588" t="s">
        <v>527</v>
      </c>
      <c r="AC4" s="589"/>
      <c r="AD4" s="99"/>
      <c r="AE4" s="590" t="s">
        <v>567</v>
      </c>
      <c r="AF4" s="590"/>
      <c r="AG4" s="590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95" t="s">
        <v>564</v>
      </c>
      <c r="AF23" s="596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7" t="s">
        <v>565</v>
      </c>
      <c r="AF25" s="598"/>
      <c r="AG25" s="601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9"/>
      <c r="AF26" s="600"/>
      <c r="AG26" s="602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91" t="s">
        <v>562</v>
      </c>
      <c r="AC29" s="593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92"/>
      <c r="AC30" s="594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20">
        <f>SUM(M5:M38)</f>
        <v>3989472.22</v>
      </c>
      <c r="N39" s="622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21"/>
      <c r="N40" s="623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24" t="s">
        <v>567</v>
      </c>
      <c r="N44" s="624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12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13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14" t="s">
        <v>719</v>
      </c>
      <c r="N60" s="615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16">
        <f>M57-M39</f>
        <v>-382722.2200000002</v>
      </c>
      <c r="N62" s="617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18"/>
      <c r="N63" s="619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9" t="s">
        <v>16</v>
      </c>
      <c r="I69" s="540"/>
      <c r="J69" s="101"/>
      <c r="K69" s="541">
        <f>I67+L67</f>
        <v>587206.12</v>
      </c>
      <c r="L69" s="542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51" t="s">
        <v>17</v>
      </c>
      <c r="E70" s="551"/>
      <c r="F70" s="103">
        <f>F67-K69-C67</f>
        <v>3436910.52</v>
      </c>
      <c r="I70" s="104"/>
      <c r="J70" s="105"/>
      <c r="R70" s="552">
        <f>R67+S67</f>
        <v>10503773.959999999</v>
      </c>
      <c r="S70" s="553"/>
      <c r="U70" s="50"/>
    </row>
    <row r="71" spans="1:33" ht="15.75" customHeight="1" x14ac:dyDescent="0.3">
      <c r="D71" s="554" t="s">
        <v>502</v>
      </c>
      <c r="E71" s="554"/>
      <c r="F71" s="95">
        <v>-3290264.27</v>
      </c>
      <c r="I71" s="555" t="s">
        <v>19</v>
      </c>
      <c r="J71" s="556"/>
      <c r="K71" s="557">
        <f>F73+F74+F75</f>
        <v>426565.1</v>
      </c>
      <c r="L71" s="558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59">
        <f>-C4</f>
        <v>-308642.71999999997</v>
      </c>
      <c r="L73" s="603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45" t="s">
        <v>24</v>
      </c>
      <c r="E75" s="546"/>
      <c r="F75" s="120">
        <v>250140.85</v>
      </c>
      <c r="I75" s="547" t="s">
        <v>25</v>
      </c>
      <c r="J75" s="548"/>
      <c r="K75" s="549">
        <f>K71+K73</f>
        <v>117922.38</v>
      </c>
      <c r="L75" s="54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04" t="s">
        <v>610</v>
      </c>
      <c r="J77" s="605"/>
      <c r="K77" s="608">
        <v>-383122.22</v>
      </c>
      <c r="L77" s="609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06"/>
      <c r="J78" s="607"/>
      <c r="K78" s="610"/>
      <c r="L78" s="611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76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76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C81:AC82"/>
    <mergeCell ref="K73:L73"/>
    <mergeCell ref="D75:E75"/>
    <mergeCell ref="I75:J75"/>
    <mergeCell ref="K75:L75"/>
    <mergeCell ref="I77:J78"/>
    <mergeCell ref="K77:L78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L1" zoomScaleNormal="100" workbookViewId="0">
      <selection activeCell="U16" sqref="U1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74" t="s">
        <v>529</v>
      </c>
      <c r="C1" s="531" t="s">
        <v>721</v>
      </c>
      <c r="D1" s="531"/>
      <c r="E1" s="531"/>
      <c r="F1" s="531"/>
      <c r="G1" s="531"/>
      <c r="H1" s="531"/>
      <c r="I1" s="531"/>
      <c r="J1" s="531"/>
      <c r="K1" s="531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75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87" t="s">
        <v>596</v>
      </c>
      <c r="AC2" s="587"/>
      <c r="AD2" s="587"/>
      <c r="AE2" s="587"/>
      <c r="AF2" s="587"/>
      <c r="AG2" s="587"/>
    </row>
    <row r="3" spans="1:33" ht="18" customHeight="1" thickBot="1" x14ac:dyDescent="0.35">
      <c r="B3" s="532" t="s">
        <v>1</v>
      </c>
      <c r="C3" s="533"/>
      <c r="D3" s="14"/>
      <c r="E3" s="15"/>
      <c r="F3" s="15"/>
      <c r="H3" s="534" t="s">
        <v>2</v>
      </c>
      <c r="I3" s="534"/>
      <c r="K3" s="17" t="s">
        <v>3</v>
      </c>
      <c r="L3" s="17" t="s">
        <v>4</v>
      </c>
      <c r="M3" s="18"/>
      <c r="O3" s="366" t="s">
        <v>753</v>
      </c>
      <c r="P3" s="625" t="s">
        <v>663</v>
      </c>
      <c r="Q3" s="627" t="s">
        <v>665</v>
      </c>
      <c r="S3" s="628"/>
      <c r="W3" s="213" t="s">
        <v>54</v>
      </c>
      <c r="X3" s="219">
        <v>44201</v>
      </c>
      <c r="Y3" s="198">
        <v>2000</v>
      </c>
      <c r="AB3" s="587"/>
      <c r="AC3" s="587"/>
      <c r="AD3" s="587"/>
      <c r="AE3" s="587"/>
      <c r="AF3" s="587"/>
      <c r="AG3" s="587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35" t="s">
        <v>7</v>
      </c>
      <c r="F4" s="536"/>
      <c r="H4" s="626" t="s">
        <v>8</v>
      </c>
      <c r="I4" s="538"/>
      <c r="J4" s="24"/>
      <c r="K4" s="25"/>
      <c r="L4" s="26"/>
      <c r="M4" s="27" t="s">
        <v>716</v>
      </c>
      <c r="N4" s="28" t="s">
        <v>11</v>
      </c>
      <c r="O4" s="99"/>
      <c r="P4" s="625"/>
      <c r="Q4" s="627"/>
      <c r="R4" s="30"/>
      <c r="S4" s="628"/>
      <c r="T4" s="30"/>
      <c r="U4" s="30"/>
      <c r="W4" s="213" t="s">
        <v>55</v>
      </c>
      <c r="X4" s="219">
        <v>44209</v>
      </c>
      <c r="Y4" s="217">
        <v>2000</v>
      </c>
      <c r="AB4" s="588" t="s">
        <v>527</v>
      </c>
      <c r="AC4" s="589"/>
      <c r="AD4" s="99"/>
      <c r="AE4" s="590" t="s">
        <v>567</v>
      </c>
      <c r="AF4" s="590"/>
      <c r="AG4" s="590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95" t="s">
        <v>564</v>
      </c>
      <c r="AF23" s="596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7" t="s">
        <v>565</v>
      </c>
      <c r="AF25" s="598"/>
      <c r="AG25" s="601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9"/>
      <c r="AF26" s="600"/>
      <c r="AG26" s="602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591" t="s">
        <v>562</v>
      </c>
      <c r="AC29" s="593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592"/>
      <c r="AC30" s="594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620">
        <f>SUM(M5:M38)</f>
        <v>2842451</v>
      </c>
      <c r="N39" s="622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621"/>
      <c r="N40" s="623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24" t="s">
        <v>567</v>
      </c>
      <c r="N44" s="624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637">
        <f ca="1">SUM(M45:M58)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638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14" t="s">
        <v>719</v>
      </c>
      <c r="N60" s="615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33">
        <f ca="1">M58-M39</f>
        <v>-37331</v>
      </c>
      <c r="N62" s="634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35"/>
      <c r="N63" s="636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1">
        <v>-382722.22</v>
      </c>
      <c r="N64" s="64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43">
        <v>-163726</v>
      </c>
      <c r="N65" s="644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45">
        <f ca="1">SUM(M65+M64+M62)</f>
        <v>-583779.22</v>
      </c>
      <c r="N66" s="646"/>
      <c r="O66" s="639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47"/>
      <c r="N67" s="648"/>
      <c r="O67" s="640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9" t="s">
        <v>16</v>
      </c>
      <c r="I69" s="540"/>
      <c r="J69" s="101"/>
      <c r="K69" s="541">
        <f>I67+L67</f>
        <v>518841.31000000006</v>
      </c>
      <c r="L69" s="542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51" t="s">
        <v>17</v>
      </c>
      <c r="E70" s="551"/>
      <c r="F70" s="103">
        <f>F67-K69-C67</f>
        <v>2539226.3499999996</v>
      </c>
      <c r="I70" s="104"/>
      <c r="J70" s="105"/>
      <c r="R70" s="552">
        <f>R67+S67</f>
        <v>7378939.6599999992</v>
      </c>
      <c r="S70" s="553"/>
      <c r="U70" s="50"/>
    </row>
    <row r="71" spans="1:33" ht="15.75" customHeight="1" x14ac:dyDescent="0.3">
      <c r="D71" s="554" t="s">
        <v>502</v>
      </c>
      <c r="E71" s="554"/>
      <c r="F71" s="95">
        <v>-2380713.08</v>
      </c>
      <c r="I71" s="555" t="s">
        <v>19</v>
      </c>
      <c r="J71" s="556"/>
      <c r="K71" s="557">
        <f>F73+F74+F75</f>
        <v>536310.85999999964</v>
      </c>
      <c r="L71" s="558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59">
        <f>-C4</f>
        <v>-250140.85</v>
      </c>
      <c r="L73" s="603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45" t="s">
        <v>24</v>
      </c>
      <c r="E75" s="546"/>
      <c r="F75" s="120">
        <v>365611.59</v>
      </c>
      <c r="I75" s="547" t="s">
        <v>25</v>
      </c>
      <c r="J75" s="548"/>
      <c r="K75" s="549">
        <f>K71+K73</f>
        <v>286170.00999999966</v>
      </c>
      <c r="L75" s="54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29" t="s">
        <v>610</v>
      </c>
      <c r="J77" s="630"/>
      <c r="K77" s="633">
        <v>37331</v>
      </c>
      <c r="L77" s="634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31"/>
      <c r="J78" s="632"/>
      <c r="K78" s="635"/>
      <c r="L78" s="636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76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576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41"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  <mergeCell ref="AC29:AC30"/>
    <mergeCell ref="M39:M40"/>
    <mergeCell ref="N39:N40"/>
    <mergeCell ref="D70:E70"/>
    <mergeCell ref="R70:S70"/>
    <mergeCell ref="M58:M59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abSelected="1" workbookViewId="0">
      <selection activeCell="F16" sqref="F1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74" t="s">
        <v>529</v>
      </c>
      <c r="C1" s="531" t="s">
        <v>836</v>
      </c>
      <c r="D1" s="531"/>
      <c r="E1" s="531"/>
      <c r="F1" s="531"/>
      <c r="G1" s="531"/>
      <c r="H1" s="531"/>
      <c r="I1" s="531"/>
      <c r="J1" s="531"/>
      <c r="K1" s="531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575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87" t="s">
        <v>596</v>
      </c>
      <c r="AC2" s="587"/>
      <c r="AD2" s="587"/>
      <c r="AE2" s="587"/>
      <c r="AF2" s="587"/>
      <c r="AG2" s="587"/>
    </row>
    <row r="3" spans="1:33" ht="18" customHeight="1" thickBot="1" x14ac:dyDescent="0.35">
      <c r="B3" s="532" t="s">
        <v>1</v>
      </c>
      <c r="C3" s="533"/>
      <c r="D3" s="14"/>
      <c r="E3" s="15"/>
      <c r="F3" s="15"/>
      <c r="H3" s="534" t="s">
        <v>2</v>
      </c>
      <c r="I3" s="534"/>
      <c r="K3" s="17" t="s">
        <v>3</v>
      </c>
      <c r="L3" s="17" t="s">
        <v>4</v>
      </c>
      <c r="M3" s="18"/>
      <c r="P3" s="625" t="s">
        <v>663</v>
      </c>
      <c r="Q3" s="627" t="s">
        <v>665</v>
      </c>
      <c r="S3" s="628" t="s">
        <v>868</v>
      </c>
      <c r="W3" s="213" t="s">
        <v>54</v>
      </c>
      <c r="X3" s="219">
        <v>44201</v>
      </c>
      <c r="Y3" s="198">
        <v>2000</v>
      </c>
      <c r="AB3" s="587"/>
      <c r="AC3" s="587"/>
      <c r="AD3" s="587"/>
      <c r="AE3" s="587"/>
      <c r="AF3" s="587"/>
      <c r="AG3" s="587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35" t="s">
        <v>7</v>
      </c>
      <c r="F4" s="536"/>
      <c r="H4" s="626" t="s">
        <v>8</v>
      </c>
      <c r="I4" s="538"/>
      <c r="J4" s="24"/>
      <c r="K4" s="25"/>
      <c r="L4" s="26"/>
      <c r="M4" s="27" t="s">
        <v>716</v>
      </c>
      <c r="N4" s="28" t="s">
        <v>11</v>
      </c>
      <c r="O4" s="99"/>
      <c r="P4" s="625"/>
      <c r="Q4" s="627"/>
      <c r="R4" s="30"/>
      <c r="S4" s="628"/>
      <c r="T4" s="30"/>
      <c r="U4" s="30"/>
      <c r="W4" s="213" t="s">
        <v>55</v>
      </c>
      <c r="X4" s="219">
        <v>44209</v>
      </c>
      <c r="Y4" s="217">
        <v>2000</v>
      </c>
      <c r="AB4" s="588" t="s">
        <v>527</v>
      </c>
      <c r="AC4" s="589"/>
      <c r="AD4" s="99"/>
      <c r="AE4" s="590" t="s">
        <v>567</v>
      </c>
      <c r="AF4" s="590"/>
      <c r="AG4" s="590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663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665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664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666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/>
      <c r="D16" s="139"/>
      <c r="E16" s="136">
        <v>44451</v>
      </c>
      <c r="F16" s="37"/>
      <c r="G16" s="137"/>
      <c r="H16" s="138">
        <v>44451</v>
      </c>
      <c r="I16" s="38"/>
      <c r="J16" s="52"/>
      <c r="K16" s="158"/>
      <c r="L16" s="6"/>
      <c r="M16" s="444">
        <v>0</v>
      </c>
      <c r="N16" s="334">
        <v>0</v>
      </c>
      <c r="O16" s="491"/>
      <c r="P16" s="389">
        <v>0</v>
      </c>
      <c r="Q16" s="447">
        <v>0</v>
      </c>
      <c r="R16" s="7">
        <f t="shared" si="1"/>
        <v>0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/>
      <c r="D17" s="141"/>
      <c r="E17" s="136">
        <v>44452</v>
      </c>
      <c r="F17" s="37"/>
      <c r="G17" s="137"/>
      <c r="H17" s="138">
        <v>44452</v>
      </c>
      <c r="I17" s="38"/>
      <c r="J17" s="52"/>
      <c r="K17" s="158"/>
      <c r="L17" s="53"/>
      <c r="M17" s="444">
        <v>0</v>
      </c>
      <c r="N17" s="334">
        <v>0</v>
      </c>
      <c r="O17" s="491"/>
      <c r="P17" s="389">
        <v>0</v>
      </c>
      <c r="Q17" s="447">
        <v>0</v>
      </c>
      <c r="R17" s="7">
        <f t="shared" si="1"/>
        <v>0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/>
      <c r="D18" s="139"/>
      <c r="E18" s="136">
        <v>44453</v>
      </c>
      <c r="F18" s="37"/>
      <c r="G18" s="137"/>
      <c r="H18" s="138">
        <v>44453</v>
      </c>
      <c r="I18" s="38"/>
      <c r="J18" s="52"/>
      <c r="K18" s="452"/>
      <c r="L18" s="46"/>
      <c r="M18" s="444">
        <v>0</v>
      </c>
      <c r="N18" s="334">
        <v>0</v>
      </c>
      <c r="O18" s="491"/>
      <c r="P18" s="389">
        <v>0</v>
      </c>
      <c r="Q18" s="447">
        <v>0</v>
      </c>
      <c r="R18" s="7">
        <f t="shared" si="1"/>
        <v>0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/>
      <c r="D19" s="139"/>
      <c r="E19" s="136">
        <v>44454</v>
      </c>
      <c r="F19" s="37"/>
      <c r="G19" s="137"/>
      <c r="H19" s="138">
        <v>44454</v>
      </c>
      <c r="I19" s="38"/>
      <c r="J19" s="52"/>
      <c r="K19" s="163"/>
      <c r="L19" s="59"/>
      <c r="M19" s="444">
        <v>0</v>
      </c>
      <c r="N19" s="334">
        <v>0</v>
      </c>
      <c r="O19" s="491"/>
      <c r="P19" s="389">
        <v>0</v>
      </c>
      <c r="Q19" s="447">
        <v>0</v>
      </c>
      <c r="R19" s="7">
        <f t="shared" si="1"/>
        <v>0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/>
      <c r="D20" s="139"/>
      <c r="E20" s="136">
        <v>44455</v>
      </c>
      <c r="F20" s="37"/>
      <c r="G20" s="137"/>
      <c r="H20" s="138">
        <v>44455</v>
      </c>
      <c r="I20" s="38"/>
      <c r="J20" s="52"/>
      <c r="K20" s="164"/>
      <c r="L20" s="53"/>
      <c r="M20" s="444">
        <v>0</v>
      </c>
      <c r="N20" s="334">
        <v>0</v>
      </c>
      <c r="O20" s="491"/>
      <c r="P20" s="389">
        <v>0</v>
      </c>
      <c r="Q20" s="447">
        <v>0</v>
      </c>
      <c r="R20" s="7">
        <f t="shared" si="1"/>
        <v>0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/>
      <c r="D21" s="139"/>
      <c r="E21" s="136">
        <v>44456</v>
      </c>
      <c r="F21" s="37"/>
      <c r="G21" s="137"/>
      <c r="H21" s="138">
        <v>44456</v>
      </c>
      <c r="I21" s="38"/>
      <c r="J21" s="52"/>
      <c r="K21" s="162"/>
      <c r="L21" s="53"/>
      <c r="M21" s="444">
        <v>0</v>
      </c>
      <c r="N21" s="334">
        <v>0</v>
      </c>
      <c r="O21" s="491"/>
      <c r="P21" s="389">
        <v>0</v>
      </c>
      <c r="Q21" s="447">
        <v>0</v>
      </c>
      <c r="R21" s="7">
        <f>C21+I21+M21+N21+L21</f>
        <v>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/>
      <c r="D22" s="139"/>
      <c r="E22" s="136">
        <v>44457</v>
      </c>
      <c r="F22" s="37"/>
      <c r="G22" s="137"/>
      <c r="H22" s="138">
        <v>44457</v>
      </c>
      <c r="I22" s="38"/>
      <c r="J22" s="52"/>
      <c r="K22" s="165"/>
      <c r="L22" s="61"/>
      <c r="M22" s="444">
        <v>0</v>
      </c>
      <c r="N22" s="334">
        <v>0</v>
      </c>
      <c r="O22" s="491"/>
      <c r="P22" s="389">
        <v>0</v>
      </c>
      <c r="Q22" s="447">
        <v>0</v>
      </c>
      <c r="R22" s="7">
        <f>C22+I22+M22+N22+L22</f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/>
      <c r="D23" s="140"/>
      <c r="E23" s="136">
        <v>44458</v>
      </c>
      <c r="F23" s="37"/>
      <c r="G23" s="137"/>
      <c r="H23" s="138">
        <v>44458</v>
      </c>
      <c r="I23" s="38"/>
      <c r="J23" s="293"/>
      <c r="K23" s="279"/>
      <c r="L23" s="53"/>
      <c r="M23" s="444">
        <v>0</v>
      </c>
      <c r="N23" s="334">
        <v>0</v>
      </c>
      <c r="O23" s="491"/>
      <c r="P23" s="389">
        <v>0</v>
      </c>
      <c r="Q23" s="447">
        <v>0</v>
      </c>
      <c r="R23" s="7">
        <f t="shared" si="1"/>
        <v>0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95" t="s">
        <v>564</v>
      </c>
      <c r="AF23" s="596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/>
      <c r="D24" s="139"/>
      <c r="E24" s="136">
        <v>44459</v>
      </c>
      <c r="F24" s="37"/>
      <c r="G24" s="137"/>
      <c r="H24" s="138">
        <v>44459</v>
      </c>
      <c r="I24" s="38"/>
      <c r="J24" s="294"/>
      <c r="K24" s="295"/>
      <c r="L24" s="296"/>
      <c r="M24" s="444">
        <v>0</v>
      </c>
      <c r="N24" s="334">
        <v>0</v>
      </c>
      <c r="O24" s="491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/>
      <c r="D25" s="139"/>
      <c r="E25" s="136">
        <v>44460</v>
      </c>
      <c r="F25" s="37"/>
      <c r="G25" s="137"/>
      <c r="H25" s="138">
        <v>44460</v>
      </c>
      <c r="I25" s="38"/>
      <c r="J25" s="297"/>
      <c r="K25" s="172"/>
      <c r="L25" s="75"/>
      <c r="M25" s="444">
        <v>0</v>
      </c>
      <c r="N25" s="334">
        <v>0</v>
      </c>
      <c r="O25" s="491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7" t="s">
        <v>565</v>
      </c>
      <c r="AF25" s="598"/>
      <c r="AG25" s="601">
        <f>AC29-AG23</f>
        <v>163726</v>
      </c>
    </row>
    <row r="26" spans="1:33" ht="18" thickBot="1" x14ac:dyDescent="0.35">
      <c r="A26" s="34"/>
      <c r="B26" s="134">
        <v>44461</v>
      </c>
      <c r="C26" s="36"/>
      <c r="D26" s="139"/>
      <c r="E26" s="136">
        <v>44461</v>
      </c>
      <c r="F26" s="37"/>
      <c r="G26" s="137"/>
      <c r="H26" s="138">
        <v>44461</v>
      </c>
      <c r="I26" s="38"/>
      <c r="J26" s="52"/>
      <c r="K26" s="295"/>
      <c r="L26" s="53"/>
      <c r="M26" s="444">
        <v>0</v>
      </c>
      <c r="N26" s="334">
        <v>0</v>
      </c>
      <c r="O26" s="491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9"/>
      <c r="AF26" s="600"/>
      <c r="AG26" s="602"/>
    </row>
    <row r="27" spans="1:33" ht="21.75" customHeight="1" thickBot="1" x14ac:dyDescent="0.35">
      <c r="A27" s="34"/>
      <c r="B27" s="134">
        <v>44462</v>
      </c>
      <c r="C27" s="36"/>
      <c r="D27" s="141"/>
      <c r="E27" s="136">
        <v>44462</v>
      </c>
      <c r="F27" s="37"/>
      <c r="G27" s="137"/>
      <c r="H27" s="138">
        <v>44462</v>
      </c>
      <c r="I27" s="38"/>
      <c r="J27" s="298"/>
      <c r="K27" s="282"/>
      <c r="L27" s="75"/>
      <c r="M27" s="444">
        <v>0</v>
      </c>
      <c r="N27" s="334">
        <v>0</v>
      </c>
      <c r="O27" s="491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/>
      <c r="D28" s="141"/>
      <c r="E28" s="136">
        <v>44463</v>
      </c>
      <c r="F28" s="37"/>
      <c r="G28" s="137"/>
      <c r="H28" s="138">
        <v>44463</v>
      </c>
      <c r="I28" s="38"/>
      <c r="J28" s="299"/>
      <c r="K28" s="151"/>
      <c r="L28" s="75"/>
      <c r="M28" s="444">
        <v>0</v>
      </c>
      <c r="N28" s="334">
        <v>0</v>
      </c>
      <c r="O28" s="491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44464</v>
      </c>
      <c r="C29" s="36"/>
      <c r="D29" s="143"/>
      <c r="E29" s="136">
        <v>44464</v>
      </c>
      <c r="F29" s="37"/>
      <c r="G29" s="137"/>
      <c r="H29" s="138">
        <v>44464</v>
      </c>
      <c r="I29" s="38"/>
      <c r="J29" s="300"/>
      <c r="K29" s="169"/>
      <c r="L29" s="75"/>
      <c r="M29" s="444">
        <v>0</v>
      </c>
      <c r="N29" s="334">
        <v>0</v>
      </c>
      <c r="O29" s="491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591" t="s">
        <v>562</v>
      </c>
      <c r="AC29" s="593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/>
      <c r="D30" s="143"/>
      <c r="E30" s="136">
        <v>44465</v>
      </c>
      <c r="F30" s="37"/>
      <c r="G30" s="137"/>
      <c r="H30" s="138">
        <v>44465</v>
      </c>
      <c r="I30" s="38"/>
      <c r="J30" s="233"/>
      <c r="K30" s="356"/>
      <c r="L30" s="357"/>
      <c r="M30" s="444">
        <v>0</v>
      </c>
      <c r="N30" s="334">
        <v>0</v>
      </c>
      <c r="O30" s="491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592"/>
      <c r="AC30" s="594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/>
      <c r="D31" s="266"/>
      <c r="E31" s="136">
        <v>44466</v>
      </c>
      <c r="F31" s="37"/>
      <c r="G31" s="137"/>
      <c r="H31" s="138">
        <v>44466</v>
      </c>
      <c r="I31" s="38"/>
      <c r="J31" s="233"/>
      <c r="K31" s="144"/>
      <c r="L31" s="66"/>
      <c r="M31" s="444">
        <v>0</v>
      </c>
      <c r="N31" s="334">
        <v>0</v>
      </c>
      <c r="O31" s="491"/>
      <c r="P31" s="7"/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/>
      <c r="D32" s="453"/>
      <c r="E32" s="136">
        <v>44467</v>
      </c>
      <c r="F32" s="37"/>
      <c r="G32" s="137"/>
      <c r="H32" s="138">
        <v>44467</v>
      </c>
      <c r="I32" s="38"/>
      <c r="J32" s="233"/>
      <c r="K32" s="511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0</v>
      </c>
      <c r="D33" s="266"/>
      <c r="E33" s="136">
        <v>44468</v>
      </c>
      <c r="F33" s="37">
        <v>0</v>
      </c>
      <c r="G33" s="137"/>
      <c r="H33" s="138">
        <v>44468</v>
      </c>
      <c r="I33" s="38">
        <v>0</v>
      </c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0</v>
      </c>
      <c r="G34" s="137"/>
      <c r="H34" s="138">
        <v>44469</v>
      </c>
      <c r="I34" s="38">
        <v>0</v>
      </c>
      <c r="J34" s="299"/>
      <c r="K34" s="510"/>
      <c r="L34" s="6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/>
      <c r="C37" s="71"/>
      <c r="D37" s="242"/>
      <c r="E37" s="136"/>
      <c r="F37" s="37"/>
      <c r="G37" s="137"/>
      <c r="H37" s="138"/>
      <c r="I37" s="38">
        <v>0</v>
      </c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/>
      <c r="C38" s="71"/>
      <c r="D38" s="242"/>
      <c r="E38" s="136"/>
      <c r="F38" s="37"/>
      <c r="G38" s="137"/>
      <c r="H38" s="138"/>
      <c r="I38" s="38">
        <v>0</v>
      </c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/>
      <c r="C39" s="71"/>
      <c r="D39" s="242"/>
      <c r="E39" s="136"/>
      <c r="F39" s="239"/>
      <c r="G39" s="137"/>
      <c r="H39" s="138"/>
      <c r="I39" s="69"/>
      <c r="J39" s="299"/>
      <c r="K39" s="246"/>
      <c r="L39" s="46"/>
      <c r="M39" s="620">
        <f>SUM(M5:M38)</f>
        <v>1062599</v>
      </c>
      <c r="N39" s="622">
        <f>SUM(N5:N38)</f>
        <v>92447</v>
      </c>
      <c r="O39" s="392"/>
      <c r="P39" s="7"/>
      <c r="Q39" s="7"/>
      <c r="R39" s="7">
        <f>SUM(R5:R38)</f>
        <v>1375197.92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/>
      <c r="C40" s="71"/>
      <c r="D40" s="242"/>
      <c r="E40" s="136"/>
      <c r="F40" s="239"/>
      <c r="G40" s="137"/>
      <c r="H40" s="138"/>
      <c r="I40" s="69"/>
      <c r="J40" s="299"/>
      <c r="K40" s="172"/>
      <c r="L40" s="46"/>
      <c r="M40" s="621"/>
      <c r="N40" s="623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/>
      <c r="C41" s="71"/>
      <c r="D41" s="242"/>
      <c r="E41" s="136"/>
      <c r="F41" s="240"/>
      <c r="G41" s="137"/>
      <c r="H41" s="138"/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/>
      <c r="C42" s="71"/>
      <c r="D42" s="242"/>
      <c r="E42" s="136"/>
      <c r="F42" s="241"/>
      <c r="G42" s="137"/>
      <c r="H42" s="138"/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17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99"/>
      <c r="K44" s="528"/>
      <c r="L44" s="71"/>
      <c r="M44" s="624" t="s">
        <v>567</v>
      </c>
      <c r="N44" s="624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9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9"/>
      <c r="K58" s="468"/>
      <c r="L58" s="50"/>
      <c r="M58" s="637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9"/>
      <c r="K59" s="243"/>
      <c r="L59" s="50"/>
      <c r="M59" s="638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9"/>
      <c r="K60" s="468"/>
      <c r="L60" s="50"/>
      <c r="M60" s="614" t="s">
        <v>719</v>
      </c>
      <c r="N60" s="615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9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33">
        <v>-37331</v>
      </c>
      <c r="N62" s="634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35"/>
      <c r="N63" s="636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1">
        <v>-382722.22</v>
      </c>
      <c r="N64" s="64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43">
        <v>-163726</v>
      </c>
      <c r="N65" s="644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45">
        <f>SUM(M65+M64+M62)</f>
        <v>-583779.22</v>
      </c>
      <c r="N66" s="646"/>
      <c r="O66" s="639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106742.79000000001</v>
      </c>
      <c r="D67" s="87"/>
      <c r="E67" s="88" t="s">
        <v>13</v>
      </c>
      <c r="F67" s="89">
        <f>SUM(F5:F66)</f>
        <v>1358033</v>
      </c>
      <c r="G67" s="87"/>
      <c r="H67" s="90" t="s">
        <v>14</v>
      </c>
      <c r="I67" s="91">
        <f>SUM(I5:I66)</f>
        <v>14748</v>
      </c>
      <c r="J67" s="92"/>
      <c r="K67" s="93" t="s">
        <v>15</v>
      </c>
      <c r="L67" s="522">
        <f>SUM(L5:L66)</f>
        <v>98661.13</v>
      </c>
      <c r="M67" s="647"/>
      <c r="N67" s="648"/>
      <c r="O67" s="640"/>
      <c r="P67" s="366"/>
      <c r="Q67" s="366"/>
      <c r="R67" s="7">
        <f>SUM(R5:R66)</f>
        <v>2750395.84</v>
      </c>
      <c r="S67" s="7">
        <f>SUM(S5:S66)</f>
        <v>17164.920000000013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9" t="s">
        <v>16</v>
      </c>
      <c r="I69" s="540"/>
      <c r="J69" s="101"/>
      <c r="K69" s="541">
        <f>I67+L67</f>
        <v>113409.13</v>
      </c>
      <c r="L69" s="542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51" t="s">
        <v>17</v>
      </c>
      <c r="E70" s="551"/>
      <c r="F70" s="103">
        <f>F67-K69-C67</f>
        <v>1137881.08</v>
      </c>
      <c r="I70" s="104"/>
      <c r="J70" s="105"/>
      <c r="R70" s="552">
        <f>R67+S67</f>
        <v>2767560.76</v>
      </c>
      <c r="S70" s="553"/>
      <c r="U70" s="50"/>
    </row>
    <row r="71" spans="1:33" ht="15.75" customHeight="1" x14ac:dyDescent="0.3">
      <c r="D71" s="554" t="s">
        <v>502</v>
      </c>
      <c r="E71" s="554"/>
      <c r="F71" s="95">
        <v>-2380713.08</v>
      </c>
      <c r="I71" s="555" t="s">
        <v>19</v>
      </c>
      <c r="J71" s="556"/>
      <c r="K71" s="557">
        <f>F73+F74+F75</f>
        <v>-1242832</v>
      </c>
      <c r="L71" s="558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-1242832</v>
      </c>
      <c r="H73" s="34"/>
      <c r="I73" s="114" t="s">
        <v>21</v>
      </c>
      <c r="J73" s="115"/>
      <c r="K73" s="559">
        <f>-C4</f>
        <v>-365611.59</v>
      </c>
      <c r="L73" s="603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45" t="s">
        <v>24</v>
      </c>
      <c r="E75" s="546"/>
      <c r="F75" s="120">
        <v>0</v>
      </c>
      <c r="I75" s="547" t="s">
        <v>25</v>
      </c>
      <c r="J75" s="548"/>
      <c r="K75" s="549">
        <f>K71+K73</f>
        <v>-1608443.59</v>
      </c>
      <c r="L75" s="54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29" t="s">
        <v>610</v>
      </c>
      <c r="J77" s="630"/>
      <c r="K77" s="633">
        <v>0</v>
      </c>
      <c r="L77" s="634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31"/>
      <c r="J78" s="632"/>
      <c r="K78" s="635"/>
      <c r="L78" s="636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76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576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  <mergeCell ref="M64:N64"/>
    <mergeCell ref="M65:N65"/>
    <mergeCell ref="M66:N67"/>
    <mergeCell ref="O66:O67"/>
    <mergeCell ref="H69:I69"/>
    <mergeCell ref="K69:L69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3"/>
  <sheetViews>
    <sheetView workbookViewId="0">
      <selection activeCell="E33" sqref="E3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-0.23999999999068677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-0.23999999999068677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-0.23999999999068677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-0.23999999999068677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-0.23999999999068677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-0.23999999999068677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-0.23999999999068677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-0.23999999999068677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-0.23999999999068677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-0.23999999999068677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-0.23999999999068677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-0.23999999999068677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-0.23999999999068677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-0.23999999999068677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-0.23999999999068677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-0.23999999999068677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-0.23999999999068677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-0.23999999999068677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-0.23999999999068677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-0.23999999999068677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-0.23999999999068677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-0.23999999999068677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-0.23999999999068677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-0.23999999999068677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-0.23999999999068677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-0.23999999999068677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-0.23999999999068677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-0.23999999999068677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-0.23999999999068677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-0.23999999999068677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-0.23999999999068677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-0.23999999999068677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-0.23999999999068677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-0.23999999999068677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-0.23999999999068677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-0.23999999999068677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-0.23999999999068677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-0.23999999999068677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-0.23999999999068677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-0.23999999999068677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-0.23999999999068677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-0.23999999999068677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-0.23999999999068677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-0.23999999999068677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-0.23999999999068677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-0.23999999999068677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-0.23999999999068677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-0.23999999999068677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-0.23999999999068677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-0.23999999999068677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-0.23999999999068677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-0.23999999999068677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-0.23999999999068677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-0.23999999999068677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-0.23999999999068677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-0.23999999999068677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-0.23999999999068677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-0.23999999999068677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-0.23999999999068677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-0.23999999999068677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-0.23999999999068677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-0.23999999999068677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-0.23999999999068677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-0.23999999999068677</v>
      </c>
    </row>
    <row r="97" spans="1:6" ht="19.5" thickTop="1" x14ac:dyDescent="0.3">
      <c r="B97" s="60"/>
      <c r="C97" s="4">
        <f>SUM(C3:C96)</f>
        <v>1484401.1400000001</v>
      </c>
      <c r="D97" s="1"/>
      <c r="E97" s="4">
        <f>SUM(E3:E96)</f>
        <v>1484401.38</v>
      </c>
      <c r="F97" s="191">
        <f>F96</f>
        <v>-0.23999999999068677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3:G60"/>
  <sheetViews>
    <sheetView topLeftCell="A33" zoomScale="130" zoomScaleNormal="130" workbookViewId="0">
      <selection activeCell="H47" sqref="H47"/>
    </sheetView>
  </sheetViews>
  <sheetFormatPr baseColWidth="10" defaultRowHeight="15" x14ac:dyDescent="0.25"/>
  <cols>
    <col min="3" max="3" width="12.5703125" bestFit="1" customWidth="1"/>
  </cols>
  <sheetData>
    <row r="43" spans="1:7" ht="15.75" thickBot="1" x14ac:dyDescent="0.3"/>
    <row r="44" spans="1:7" ht="15" customHeight="1" thickBot="1" x14ac:dyDescent="0.3">
      <c r="A44" s="32"/>
      <c r="B44" s="649" t="s">
        <v>32</v>
      </c>
      <c r="C44" s="650"/>
      <c r="D44" s="650"/>
      <c r="E44" s="651"/>
      <c r="F44" s="4"/>
    </row>
    <row r="45" spans="1:7" ht="16.5" customHeight="1" x14ac:dyDescent="0.25">
      <c r="A45" s="19">
        <v>44451</v>
      </c>
      <c r="B45" s="196" t="s">
        <v>886</v>
      </c>
      <c r="C45" s="197">
        <v>162.4</v>
      </c>
      <c r="D45" s="198" t="s">
        <v>33</v>
      </c>
      <c r="E45" s="199" t="s">
        <v>887</v>
      </c>
      <c r="F45" s="72">
        <v>81</v>
      </c>
      <c r="G45" s="530"/>
    </row>
    <row r="46" spans="1:7" ht="13.9" customHeight="1" x14ac:dyDescent="0.25">
      <c r="A46" s="19"/>
      <c r="B46" s="196" t="s">
        <v>885</v>
      </c>
      <c r="C46" s="197">
        <v>0</v>
      </c>
      <c r="D46" s="200" t="s">
        <v>33</v>
      </c>
      <c r="E46" s="199" t="s">
        <v>611</v>
      </c>
      <c r="F46" s="72">
        <v>0</v>
      </c>
    </row>
    <row r="47" spans="1:7" x14ac:dyDescent="0.25">
      <c r="A47" s="19"/>
      <c r="B47" s="196" t="s">
        <v>885</v>
      </c>
      <c r="C47" s="197">
        <v>0</v>
      </c>
      <c r="D47" s="200" t="s">
        <v>33</v>
      </c>
      <c r="E47" s="199" t="s">
        <v>611</v>
      </c>
      <c r="F47" s="72">
        <v>0</v>
      </c>
    </row>
    <row r="48" spans="1:7" ht="14.25" hidden="1" customHeight="1" x14ac:dyDescent="0.25">
      <c r="A48" s="19"/>
      <c r="B48" s="196" t="s">
        <v>885</v>
      </c>
      <c r="C48" s="197">
        <v>0</v>
      </c>
      <c r="D48" s="200" t="s">
        <v>33</v>
      </c>
      <c r="E48" s="199" t="s">
        <v>611</v>
      </c>
      <c r="F48" s="72">
        <v>0</v>
      </c>
    </row>
    <row r="49" spans="1:6" ht="14.25" hidden="1" customHeight="1" x14ac:dyDescent="0.25">
      <c r="A49" s="19"/>
      <c r="B49" s="196" t="s">
        <v>885</v>
      </c>
      <c r="C49" s="197">
        <v>0</v>
      </c>
      <c r="D49" s="200" t="s">
        <v>33</v>
      </c>
      <c r="E49" s="199" t="s">
        <v>611</v>
      </c>
      <c r="F49" s="72">
        <v>0</v>
      </c>
    </row>
    <row r="50" spans="1:6" ht="14.25" hidden="1" customHeight="1" x14ac:dyDescent="0.25">
      <c r="A50" s="19"/>
      <c r="B50" s="196" t="s">
        <v>885</v>
      </c>
      <c r="C50" s="197">
        <v>0</v>
      </c>
      <c r="D50" s="200" t="s">
        <v>33</v>
      </c>
      <c r="E50" s="199" t="s">
        <v>611</v>
      </c>
      <c r="F50" s="72">
        <v>0</v>
      </c>
    </row>
    <row r="51" spans="1:6" ht="14.25" hidden="1" customHeight="1" x14ac:dyDescent="0.25">
      <c r="A51" s="19"/>
      <c r="B51" s="196" t="s">
        <v>885</v>
      </c>
      <c r="C51" s="197">
        <v>0</v>
      </c>
      <c r="D51" s="200" t="s">
        <v>33</v>
      </c>
      <c r="E51" s="199" t="s">
        <v>611</v>
      </c>
      <c r="F51" s="72">
        <v>0</v>
      </c>
    </row>
    <row r="52" spans="1:6" ht="14.25" hidden="1" customHeight="1" thickBot="1" x14ac:dyDescent="0.3">
      <c r="A52" s="330"/>
      <c r="B52" s="196" t="s">
        <v>885</v>
      </c>
      <c r="C52" s="197">
        <v>0</v>
      </c>
      <c r="D52" s="331" t="s">
        <v>33</v>
      </c>
      <c r="E52" s="199" t="s">
        <v>611</v>
      </c>
      <c r="F52" s="72">
        <v>0</v>
      </c>
    </row>
    <row r="53" spans="1:6" ht="14.25" hidden="1" customHeight="1" x14ac:dyDescent="0.25">
      <c r="A53" s="329"/>
      <c r="B53" s="196" t="s">
        <v>885</v>
      </c>
      <c r="C53" s="197">
        <v>0</v>
      </c>
      <c r="D53" s="198" t="s">
        <v>33</v>
      </c>
      <c r="E53" s="199" t="s">
        <v>611</v>
      </c>
      <c r="F53" s="72">
        <v>0</v>
      </c>
    </row>
    <row r="54" spans="1:6" ht="14.25" hidden="1" customHeight="1" x14ac:dyDescent="0.25">
      <c r="A54" s="19"/>
      <c r="B54" s="196" t="s">
        <v>885</v>
      </c>
      <c r="C54" s="197">
        <v>0</v>
      </c>
      <c r="D54" s="200" t="s">
        <v>33</v>
      </c>
      <c r="E54" s="199" t="s">
        <v>611</v>
      </c>
      <c r="F54" s="72">
        <v>0</v>
      </c>
    </row>
    <row r="55" spans="1:6" ht="14.25" hidden="1" customHeight="1" x14ac:dyDescent="0.25">
      <c r="A55" s="19"/>
      <c r="B55" s="196" t="s">
        <v>885</v>
      </c>
      <c r="C55" s="197">
        <v>0</v>
      </c>
      <c r="D55" s="200" t="s">
        <v>33</v>
      </c>
      <c r="E55" s="199" t="s">
        <v>611</v>
      </c>
      <c r="F55" s="72">
        <v>0</v>
      </c>
    </row>
    <row r="56" spans="1:6" ht="14.25" hidden="1" customHeight="1" x14ac:dyDescent="0.25">
      <c r="A56" s="19"/>
      <c r="B56" s="196" t="s">
        <v>885</v>
      </c>
      <c r="C56" s="197">
        <v>0</v>
      </c>
      <c r="D56" s="200" t="s">
        <v>33</v>
      </c>
      <c r="E56" s="199" t="s">
        <v>611</v>
      </c>
      <c r="F56" s="72">
        <v>0</v>
      </c>
    </row>
    <row r="57" spans="1:6" ht="14.25" hidden="1" customHeight="1" x14ac:dyDescent="0.25">
      <c r="A57" s="19"/>
      <c r="B57" s="196" t="s">
        <v>885</v>
      </c>
      <c r="C57" s="197">
        <v>0</v>
      </c>
      <c r="D57" s="200" t="s">
        <v>33</v>
      </c>
      <c r="E57" s="199" t="s">
        <v>611</v>
      </c>
      <c r="F57" s="72">
        <v>0</v>
      </c>
    </row>
    <row r="58" spans="1:6" ht="14.25" hidden="1" customHeight="1" x14ac:dyDescent="0.25">
      <c r="A58" s="19"/>
      <c r="B58" s="196" t="s">
        <v>885</v>
      </c>
      <c r="C58" s="197">
        <v>0</v>
      </c>
      <c r="D58" s="200" t="s">
        <v>33</v>
      </c>
      <c r="E58" s="199" t="s">
        <v>611</v>
      </c>
      <c r="F58" s="72">
        <v>0</v>
      </c>
    </row>
    <row r="59" spans="1:6" ht="14.25" hidden="1" customHeight="1" x14ac:dyDescent="0.25">
      <c r="A59" s="19"/>
      <c r="B59" s="196" t="s">
        <v>885</v>
      </c>
      <c r="C59" s="197">
        <v>0</v>
      </c>
      <c r="D59" s="200" t="s">
        <v>33</v>
      </c>
      <c r="E59" s="199" t="s">
        <v>611</v>
      </c>
      <c r="F59" s="72">
        <v>0</v>
      </c>
    </row>
    <row r="60" spans="1:6" hidden="1" x14ac:dyDescent="0.25">
      <c r="C60" s="197">
        <v>0</v>
      </c>
    </row>
  </sheetData>
  <sortState ref="A45:F46">
    <sortCondition ref="B45:B46"/>
  </sortState>
  <mergeCells count="1">
    <mergeCell ref="B44:E44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53" t="s">
        <v>726</v>
      </c>
      <c r="C1" s="653"/>
      <c r="D1" s="653"/>
      <c r="E1" s="653"/>
      <c r="H1" s="656" t="s">
        <v>726</v>
      </c>
      <c r="I1" s="656"/>
      <c r="J1" s="656"/>
      <c r="K1" s="205"/>
      <c r="L1" s="205"/>
      <c r="N1" t="s">
        <v>11</v>
      </c>
      <c r="O1" s="653" t="s">
        <v>725</v>
      </c>
      <c r="P1" s="653"/>
    </row>
    <row r="2" spans="1:17" ht="18" thickBot="1" x14ac:dyDescent="0.35">
      <c r="B2" s="18"/>
      <c r="C2" s="4"/>
      <c r="D2" s="6"/>
      <c r="E2" s="577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77"/>
      <c r="F3" s="496"/>
      <c r="H3" s="444">
        <v>126476.5</v>
      </c>
      <c r="I3" s="334">
        <v>10456</v>
      </c>
      <c r="J3" s="495">
        <v>44378</v>
      </c>
      <c r="K3" s="495"/>
      <c r="L3" s="624" t="s">
        <v>567</v>
      </c>
      <c r="M3" s="624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12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13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14" t="s">
        <v>719</v>
      </c>
      <c r="M19" s="615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57">
        <f>L16-H37</f>
        <v>-383122.2200000002</v>
      </c>
      <c r="M21" s="658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59"/>
      <c r="M22" s="660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20">
        <f>SUM(H3:H36)</f>
        <v>3989872.22</v>
      </c>
      <c r="I37" s="622">
        <f>SUM(I3:I36)</f>
        <v>688820.5</v>
      </c>
      <c r="J37" s="495"/>
      <c r="K37" s="495"/>
      <c r="L37" s="495"/>
      <c r="O37" s="620">
        <f>SUM(O3:O36)</f>
        <v>1464800.09</v>
      </c>
      <c r="P37" s="622">
        <f>SUM(P3:P36)</f>
        <v>121896</v>
      </c>
      <c r="Q37" s="392"/>
    </row>
    <row r="38" spans="7:17" ht="16.5" thickBot="1" x14ac:dyDescent="0.3">
      <c r="H38" s="621"/>
      <c r="I38" s="623"/>
      <c r="J38" s="495"/>
      <c r="K38" s="495"/>
      <c r="L38" s="495"/>
      <c r="O38" s="621"/>
      <c r="P38" s="623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54"/>
      <c r="I40" s="654"/>
      <c r="O40" s="624" t="s">
        <v>567</v>
      </c>
      <c r="P40" s="624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55"/>
      <c r="I53" s="7"/>
      <c r="O53" s="612">
        <f>SUM(O41:O52)</f>
        <v>1682687</v>
      </c>
      <c r="P53" s="475"/>
      <c r="Q53" s="392"/>
    </row>
    <row r="54" spans="7:17" ht="16.5" thickBot="1" x14ac:dyDescent="0.3">
      <c r="G54" s="272"/>
      <c r="H54" s="655"/>
      <c r="I54" s="7"/>
      <c r="O54" s="613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54"/>
      <c r="I56" s="654"/>
      <c r="O56" s="614" t="s">
        <v>719</v>
      </c>
      <c r="P56" s="615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52"/>
      <c r="I58" s="652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52"/>
      <c r="I59" s="652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61">
        <f>SUM(O58:O61)</f>
        <v>-328961.31000000006</v>
      </c>
      <c r="P62" s="662"/>
    </row>
  </sheetData>
  <mergeCells count="20"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O53:O54"/>
    <mergeCell ref="O56:P56"/>
    <mergeCell ref="L19:M19"/>
    <mergeCell ref="L21:M22"/>
  </mergeCells>
  <pageMargins left="0.37" right="0.13" top="0.43" bottom="0.27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49" t="s">
        <v>32</v>
      </c>
      <c r="C1" s="650"/>
      <c r="D1" s="650"/>
      <c r="E1" s="651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49" t="s">
        <v>32</v>
      </c>
      <c r="C9" s="650"/>
      <c r="D9" s="650"/>
      <c r="E9" s="651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49" t="s">
        <v>32</v>
      </c>
      <c r="C20" s="650"/>
      <c r="D20" s="650"/>
      <c r="E20" s="651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49" t="s">
        <v>32</v>
      </c>
      <c r="C31" s="650"/>
      <c r="D31" s="650"/>
      <c r="E31" s="651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49" t="s">
        <v>32</v>
      </c>
      <c r="C42" s="650"/>
      <c r="D42" s="650"/>
      <c r="E42" s="651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49" t="s">
        <v>32</v>
      </c>
      <c r="C54" s="650"/>
      <c r="D54" s="650"/>
      <c r="E54" s="651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31" t="s">
        <v>147</v>
      </c>
      <c r="D1" s="531"/>
      <c r="E1" s="531"/>
      <c r="F1" s="531"/>
      <c r="G1" s="531"/>
      <c r="H1" s="531"/>
      <c r="I1" s="531"/>
      <c r="J1" s="531"/>
      <c r="K1" s="531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2" t="s">
        <v>1</v>
      </c>
      <c r="C3" s="533"/>
      <c r="D3" s="14"/>
      <c r="E3" s="15"/>
      <c r="F3" s="15"/>
      <c r="H3" s="534" t="s">
        <v>2</v>
      </c>
      <c r="I3" s="534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35" t="s">
        <v>7</v>
      </c>
      <c r="F4" s="536"/>
      <c r="H4" s="537" t="s">
        <v>8</v>
      </c>
      <c r="I4" s="53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9" t="s">
        <v>16</v>
      </c>
      <c r="I64" s="540"/>
      <c r="J64" s="101"/>
      <c r="K64" s="541">
        <f>I62+L62</f>
        <v>259947.00000000003</v>
      </c>
      <c r="L64" s="542"/>
      <c r="M64" s="543">
        <f>M62+N62</f>
        <v>2744320</v>
      </c>
      <c r="N64" s="544"/>
      <c r="O64" s="102"/>
      <c r="P64" s="99"/>
      <c r="Q64" s="99"/>
      <c r="S64" s="174"/>
    </row>
    <row r="65" spans="2:19" ht="19.5" customHeight="1" thickBot="1" x14ac:dyDescent="0.3">
      <c r="D65" s="551" t="s">
        <v>17</v>
      </c>
      <c r="E65" s="551"/>
      <c r="F65" s="103">
        <f>F62-K64-C62</f>
        <v>2374814.2599999998</v>
      </c>
      <c r="I65" s="104"/>
      <c r="J65" s="105"/>
      <c r="P65" s="552">
        <f>P62+Q62</f>
        <v>3144691.75</v>
      </c>
      <c r="Q65" s="553"/>
      <c r="S65" s="50"/>
    </row>
    <row r="66" spans="2:19" ht="15.75" customHeight="1" x14ac:dyDescent="0.3">
      <c r="D66" s="554" t="s">
        <v>18</v>
      </c>
      <c r="E66" s="554"/>
      <c r="F66" s="95">
        <v>-2261593.1</v>
      </c>
      <c r="I66" s="555" t="s">
        <v>19</v>
      </c>
      <c r="J66" s="556"/>
      <c r="K66" s="557">
        <f>F68+F69+F70</f>
        <v>355407.6199999997</v>
      </c>
      <c r="L66" s="558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59">
        <f>-C4</f>
        <v>-209541.1</v>
      </c>
      <c r="L68" s="560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45" t="s">
        <v>24</v>
      </c>
      <c r="E70" s="546"/>
      <c r="F70" s="120">
        <v>223014.26</v>
      </c>
      <c r="I70" s="547" t="s">
        <v>25</v>
      </c>
      <c r="J70" s="548"/>
      <c r="K70" s="549">
        <f>K66+K68</f>
        <v>145866.5199999997</v>
      </c>
      <c r="L70" s="55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31" t="s">
        <v>429</v>
      </c>
      <c r="D1" s="531"/>
      <c r="E1" s="531"/>
      <c r="F1" s="531"/>
      <c r="G1" s="531"/>
      <c r="H1" s="531"/>
      <c r="I1" s="531"/>
      <c r="J1" s="531"/>
      <c r="K1" s="531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2" t="s">
        <v>1</v>
      </c>
      <c r="C3" s="533"/>
      <c r="D3" s="14"/>
      <c r="E3" s="15"/>
      <c r="F3" s="15"/>
      <c r="H3" s="534" t="s">
        <v>2</v>
      </c>
      <c r="I3" s="534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35" t="s">
        <v>7</v>
      </c>
      <c r="F4" s="536"/>
      <c r="H4" s="537" t="s">
        <v>8</v>
      </c>
      <c r="I4" s="53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39" t="s">
        <v>16</v>
      </c>
      <c r="I62" s="540"/>
      <c r="J62" s="101"/>
      <c r="K62" s="541">
        <f>I60+L60</f>
        <v>781851.32000000007</v>
      </c>
      <c r="L62" s="542"/>
      <c r="M62" s="543">
        <f>M60+N60</f>
        <v>4064802.5</v>
      </c>
      <c r="N62" s="544"/>
      <c r="O62" s="102"/>
      <c r="P62" s="99"/>
      <c r="Q62" s="99"/>
      <c r="S62" s="174"/>
    </row>
    <row r="63" spans="1:23" ht="19.5" customHeight="1" thickBot="1" x14ac:dyDescent="0.3">
      <c r="D63" s="551" t="s">
        <v>17</v>
      </c>
      <c r="E63" s="551"/>
      <c r="F63" s="103">
        <f>F60-K62-C60</f>
        <v>3177878.1399999997</v>
      </c>
      <c r="I63" s="104"/>
      <c r="J63" s="105"/>
      <c r="P63" s="552">
        <f>P60+Q60</f>
        <v>4585432.34</v>
      </c>
      <c r="Q63" s="553"/>
      <c r="S63" s="50"/>
    </row>
    <row r="64" spans="1:23" ht="15.75" customHeight="1" x14ac:dyDescent="0.3">
      <c r="D64" s="554" t="s">
        <v>18</v>
      </c>
      <c r="E64" s="554"/>
      <c r="F64" s="95">
        <v>-3579271.89</v>
      </c>
      <c r="I64" s="555" t="s">
        <v>19</v>
      </c>
      <c r="J64" s="556"/>
      <c r="K64" s="557">
        <f>F66+F67+F68</f>
        <v>-110332.85000000047</v>
      </c>
      <c r="L64" s="558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59">
        <f>-C4</f>
        <v>-223014.26</v>
      </c>
      <c r="L66" s="560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45" t="s">
        <v>24</v>
      </c>
      <c r="E68" s="546"/>
      <c r="F68" s="120">
        <v>215362.9</v>
      </c>
      <c r="I68" s="561" t="s">
        <v>431</v>
      </c>
      <c r="J68" s="562"/>
      <c r="K68" s="563">
        <f>K64+K66</f>
        <v>-333347.11000000045</v>
      </c>
      <c r="L68" s="564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31" t="s">
        <v>430</v>
      </c>
      <c r="D1" s="531"/>
      <c r="E1" s="531"/>
      <c r="F1" s="531"/>
      <c r="G1" s="531"/>
      <c r="H1" s="531"/>
      <c r="I1" s="531"/>
      <c r="J1" s="531"/>
      <c r="K1" s="531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2" t="s">
        <v>1</v>
      </c>
      <c r="C3" s="533"/>
      <c r="D3" s="14"/>
      <c r="E3" s="15"/>
      <c r="F3" s="15"/>
      <c r="H3" s="534" t="s">
        <v>2</v>
      </c>
      <c r="I3" s="534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35" t="s">
        <v>7</v>
      </c>
      <c r="F4" s="536"/>
      <c r="H4" s="537" t="s">
        <v>8</v>
      </c>
      <c r="I4" s="565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39" t="s">
        <v>16</v>
      </c>
      <c r="I58" s="540"/>
      <c r="J58" s="101"/>
      <c r="K58" s="541">
        <f>I56+L56</f>
        <v>370346.35000000003</v>
      </c>
      <c r="L58" s="566"/>
      <c r="M58" s="543">
        <f>M56+N56</f>
        <v>3537422</v>
      </c>
      <c r="N58" s="544"/>
      <c r="O58" s="102"/>
      <c r="P58" s="99"/>
      <c r="Q58" s="99"/>
      <c r="S58" s="174"/>
    </row>
    <row r="59" spans="1:23" ht="15.75" customHeight="1" thickBot="1" x14ac:dyDescent="0.3">
      <c r="D59" s="551" t="s">
        <v>17</v>
      </c>
      <c r="E59" s="567"/>
      <c r="F59" s="103">
        <f>F56-K58-C56</f>
        <v>3048717.54</v>
      </c>
      <c r="I59" s="104"/>
      <c r="J59" s="105"/>
      <c r="P59" s="552">
        <f>P56+Q56</f>
        <v>8073324.3200000003</v>
      </c>
      <c r="Q59" s="553"/>
      <c r="S59" s="50"/>
    </row>
    <row r="60" spans="1:23" ht="15.75" customHeight="1" x14ac:dyDescent="0.3">
      <c r="D60" s="554" t="s">
        <v>18</v>
      </c>
      <c r="E60" s="554"/>
      <c r="F60" s="95">
        <v>-3102716.28</v>
      </c>
      <c r="I60" s="555" t="s">
        <v>19</v>
      </c>
      <c r="J60" s="556"/>
      <c r="K60" s="557">
        <f>F62+F63+F64</f>
        <v>216465.62000000023</v>
      </c>
      <c r="L60" s="558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59">
        <f>-C4</f>
        <v>-215362.9</v>
      </c>
      <c r="L62" s="560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45" t="s">
        <v>24</v>
      </c>
      <c r="E64" s="546"/>
      <c r="F64" s="120">
        <v>249311.35999999999</v>
      </c>
      <c r="I64" s="547" t="s">
        <v>25</v>
      </c>
      <c r="J64" s="548"/>
      <c r="K64" s="549">
        <f>K60+K62</f>
        <v>1102.720000000234</v>
      </c>
      <c r="L64" s="550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31" t="s">
        <v>504</v>
      </c>
      <c r="D1" s="531"/>
      <c r="E1" s="531"/>
      <c r="F1" s="531"/>
      <c r="G1" s="531"/>
      <c r="H1" s="531"/>
      <c r="I1" s="531"/>
      <c r="J1" s="531"/>
      <c r="K1" s="531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2" t="s">
        <v>1</v>
      </c>
      <c r="C3" s="533"/>
      <c r="D3" s="14"/>
      <c r="E3" s="15"/>
      <c r="F3" s="15"/>
      <c r="H3" s="534" t="s">
        <v>2</v>
      </c>
      <c r="I3" s="534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35" t="s">
        <v>7</v>
      </c>
      <c r="F4" s="536"/>
      <c r="H4" s="537" t="s">
        <v>8</v>
      </c>
      <c r="I4" s="53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9" t="s">
        <v>16</v>
      </c>
      <c r="I64" s="540"/>
      <c r="J64" s="101"/>
      <c r="K64" s="541">
        <f>I62+L62</f>
        <v>779034.56000000017</v>
      </c>
      <c r="L64" s="542"/>
      <c r="M64" s="543">
        <f>M62+N62</f>
        <v>4478181</v>
      </c>
      <c r="N64" s="544"/>
      <c r="O64" s="102"/>
      <c r="P64" s="99"/>
      <c r="Q64" s="99"/>
      <c r="S64" s="174"/>
    </row>
    <row r="65" spans="2:19" ht="19.5" customHeight="1" thickBot="1" x14ac:dyDescent="0.3">
      <c r="D65" s="551" t="s">
        <v>17</v>
      </c>
      <c r="E65" s="551"/>
      <c r="F65" s="103">
        <f>F62-K64-C62</f>
        <v>3602842.44</v>
      </c>
      <c r="I65" s="104"/>
      <c r="J65" s="105"/>
      <c r="P65" s="552">
        <f>P62+Q62</f>
        <v>5004562.5599999996</v>
      </c>
      <c r="Q65" s="553"/>
      <c r="S65" s="50"/>
    </row>
    <row r="66" spans="2:19" ht="15.75" customHeight="1" x14ac:dyDescent="0.3">
      <c r="B66" s="568" t="s">
        <v>528</v>
      </c>
      <c r="C66" s="569"/>
      <c r="D66" s="551" t="s">
        <v>502</v>
      </c>
      <c r="E66" s="551"/>
      <c r="F66" s="95">
        <v>-3854423.8</v>
      </c>
      <c r="I66" s="555" t="s">
        <v>19</v>
      </c>
      <c r="J66" s="556"/>
      <c r="K66" s="557">
        <f>F68+F69+F70</f>
        <v>14998.430000000139</v>
      </c>
      <c r="L66" s="558"/>
      <c r="P66" s="50"/>
      <c r="S66" s="107"/>
    </row>
    <row r="67" spans="2:19" ht="19.5" thickBot="1" x14ac:dyDescent="0.35">
      <c r="B67" s="570"/>
      <c r="C67" s="571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72"/>
      <c r="C68" s="573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59">
        <f>-C4</f>
        <v>-249311.35999999999</v>
      </c>
      <c r="L68" s="560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45" t="s">
        <v>24</v>
      </c>
      <c r="E70" s="546"/>
      <c r="F70" s="120">
        <v>255764.39</v>
      </c>
      <c r="I70" s="547" t="s">
        <v>431</v>
      </c>
      <c r="J70" s="548"/>
      <c r="K70" s="549">
        <f>K66+K68</f>
        <v>-234312.92999999985</v>
      </c>
      <c r="L70" s="55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Hoja6</vt:lpstr>
      <vt:lpstr>Hoja7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2021-09-29T18:01:56Z</cp:lastPrinted>
  <dcterms:created xsi:type="dcterms:W3CDTF">2021-01-11T14:43:39Z</dcterms:created>
  <dcterms:modified xsi:type="dcterms:W3CDTF">2021-09-29T18:30:46Z</dcterms:modified>
</cp:coreProperties>
</file>