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6" activeTab="1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3" l="1"/>
  <c r="M16" i="23"/>
  <c r="M13" i="23"/>
  <c r="M12" i="23"/>
  <c r="M10" i="23" l="1"/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L67" i="23"/>
  <c r="N41" i="23"/>
  <c r="P40" i="23"/>
  <c r="Q40" i="23" s="1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<sst xmlns="http://schemas.openxmlformats.org/spreadsheetml/2006/main" count="1938" uniqueCount="1046">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</sst>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00FF99"/>
      <color rgb="FF0000FF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13"/>
      <c r="C1" s="715" t="s">
        <v>25</v>
      </c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19" ht="16.5" thickBot="1" x14ac:dyDescent="0.3">
      <c r="B2" s="714"/>
      <c r="C2" s="3"/>
      <c r="H2" s="5"/>
      <c r="I2" s="6"/>
      <c r="J2" s="7"/>
      <c r="L2" s="8"/>
      <c r="M2" s="6"/>
      <c r="N2" s="9"/>
    </row>
    <row r="3" spans="1:19" ht="21.75" thickBot="1" x14ac:dyDescent="0.35">
      <c r="B3" s="717" t="s">
        <v>0</v>
      </c>
      <c r="C3" s="718"/>
      <c r="D3" s="10"/>
      <c r="E3" s="11"/>
      <c r="F3" s="11"/>
      <c r="H3" s="719" t="s">
        <v>26</v>
      </c>
      <c r="I3" s="71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20" t="s">
        <v>2</v>
      </c>
      <c r="F4" s="721"/>
      <c r="H4" s="722" t="s">
        <v>3</v>
      </c>
      <c r="I4" s="723"/>
      <c r="J4" s="19"/>
      <c r="K4" s="166"/>
      <c r="L4" s="20"/>
      <c r="M4" s="21" t="s">
        <v>4</v>
      </c>
      <c r="N4" s="22" t="s">
        <v>5</v>
      </c>
      <c r="P4" s="694" t="s">
        <v>6</v>
      </c>
      <c r="Q4" s="69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6">
        <f>SUM(M5:M38)</f>
        <v>247061</v>
      </c>
      <c r="N39" s="69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97"/>
      <c r="N40" s="69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00" t="s">
        <v>11</v>
      </c>
      <c r="I52" s="701"/>
      <c r="J52" s="100"/>
      <c r="K52" s="702">
        <f>I50+L50</f>
        <v>53873.49</v>
      </c>
      <c r="L52" s="703"/>
      <c r="M52" s="704">
        <f>N39+M39</f>
        <v>419924</v>
      </c>
      <c r="N52" s="705"/>
      <c r="P52" s="34"/>
      <c r="Q52" s="9"/>
    </row>
    <row r="53" spans="1:17" ht="15.75" x14ac:dyDescent="0.25">
      <c r="D53" s="706" t="s">
        <v>12</v>
      </c>
      <c r="E53" s="70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06" t="s">
        <v>95</v>
      </c>
      <c r="E54" s="706"/>
      <c r="F54" s="96">
        <v>-549976.4</v>
      </c>
      <c r="I54" s="707" t="s">
        <v>13</v>
      </c>
      <c r="J54" s="708"/>
      <c r="K54" s="709">
        <f>F56+F57+F58</f>
        <v>-24577.400000000023</v>
      </c>
      <c r="L54" s="71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11">
        <f>-C4</f>
        <v>0</v>
      </c>
      <c r="L56" s="71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89" t="s">
        <v>18</v>
      </c>
      <c r="E58" s="690"/>
      <c r="F58" s="113">
        <v>567389.35</v>
      </c>
      <c r="I58" s="691" t="s">
        <v>97</v>
      </c>
      <c r="J58" s="692"/>
      <c r="K58" s="693">
        <f>K54+K56</f>
        <v>-24577.400000000023</v>
      </c>
      <c r="L58" s="69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5" t="s">
        <v>597</v>
      </c>
      <c r="J76" s="78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7"/>
      <c r="J77" s="78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5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52"/>
      <c r="K81" s="1"/>
      <c r="L81" s="97"/>
      <c r="M81" s="3"/>
      <c r="N81" s="1"/>
    </row>
    <row r="82" spans="1:14" ht="18.75" x14ac:dyDescent="0.3">
      <c r="A82" s="435"/>
      <c r="B82" s="784" t="s">
        <v>595</v>
      </c>
      <c r="C82" s="78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3"/>
      <c r="C1" s="755" t="s">
        <v>451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25" ht="16.5" thickBot="1" x14ac:dyDescent="0.3">
      <c r="B2" s="7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7" t="s">
        <v>0</v>
      </c>
      <c r="C3" s="718"/>
      <c r="D3" s="10"/>
      <c r="E3" s="11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20" t="s">
        <v>2</v>
      </c>
      <c r="F4" s="721"/>
      <c r="H4" s="722" t="s">
        <v>3</v>
      </c>
      <c r="I4" s="723"/>
      <c r="J4" s="19"/>
      <c r="K4" s="166"/>
      <c r="L4" s="20"/>
      <c r="M4" s="21" t="s">
        <v>4</v>
      </c>
      <c r="N4" s="22" t="s">
        <v>5</v>
      </c>
      <c r="P4" s="744"/>
      <c r="Q4" s="322" t="s">
        <v>217</v>
      </c>
      <c r="R4" s="754"/>
      <c r="W4" s="726" t="s">
        <v>124</v>
      </c>
      <c r="X4" s="72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6"/>
      <c r="X5" s="72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3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3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32"/>
      <c r="X21" s="73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33"/>
      <c r="X23" s="73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33"/>
      <c r="X24" s="73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4"/>
      <c r="X25" s="73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4"/>
      <c r="X26" s="73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7"/>
      <c r="X27" s="728"/>
      <c r="Y27" s="72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8"/>
      <c r="X28" s="728"/>
      <c r="Y28" s="72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45">
        <f>SUM(M5:M35)</f>
        <v>2220612.02</v>
      </c>
      <c r="N36" s="747">
        <f>SUM(N5:N35)</f>
        <v>833865</v>
      </c>
      <c r="O36" s="276"/>
      <c r="P36" s="277">
        <v>0</v>
      </c>
      <c r="Q36" s="78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46"/>
      <c r="N37" s="748"/>
      <c r="O37" s="276"/>
      <c r="P37" s="277">
        <v>0</v>
      </c>
      <c r="Q37" s="781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82">
        <f>M36+N36</f>
        <v>3054477.02</v>
      </c>
      <c r="N39" s="78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00" t="s">
        <v>11</v>
      </c>
      <c r="I68" s="701"/>
      <c r="J68" s="100"/>
      <c r="K68" s="702">
        <f>I66+L66</f>
        <v>314868.39999999997</v>
      </c>
      <c r="L68" s="735"/>
      <c r="M68" s="272"/>
      <c r="N68" s="272"/>
      <c r="P68" s="34"/>
      <c r="Q68" s="13"/>
    </row>
    <row r="69" spans="1:17" x14ac:dyDescent="0.25">
      <c r="D69" s="706" t="s">
        <v>12</v>
      </c>
      <c r="E69" s="706"/>
      <c r="F69" s="312">
        <f>F66-K68-C66</f>
        <v>1594593.8500000003</v>
      </c>
      <c r="I69" s="102"/>
      <c r="J69" s="103"/>
    </row>
    <row r="70" spans="1:17" ht="18.75" x14ac:dyDescent="0.3">
      <c r="D70" s="736" t="s">
        <v>95</v>
      </c>
      <c r="E70" s="736"/>
      <c r="F70" s="111">
        <v>-1360260.32</v>
      </c>
      <c r="I70" s="707" t="s">
        <v>13</v>
      </c>
      <c r="J70" s="708"/>
      <c r="K70" s="709">
        <f>F72+F73+F74</f>
        <v>1938640.11</v>
      </c>
      <c r="L70" s="70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11">
        <f>-C4</f>
        <v>-1266568.45</v>
      </c>
      <c r="L72" s="71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89" t="s">
        <v>18</v>
      </c>
      <c r="E74" s="690"/>
      <c r="F74" s="113">
        <v>1792817.68</v>
      </c>
      <c r="I74" s="691" t="s">
        <v>198</v>
      </c>
      <c r="J74" s="692"/>
      <c r="K74" s="693">
        <f>K70+K72</f>
        <v>672071.66000000015</v>
      </c>
      <c r="L74" s="69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5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5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9" t="s">
        <v>594</v>
      </c>
      <c r="J83" s="790"/>
    </row>
    <row r="84" spans="1:14" ht="19.5" thickBot="1" x14ac:dyDescent="0.35">
      <c r="A84" s="514" t="s">
        <v>598</v>
      </c>
      <c r="B84" s="515"/>
      <c r="C84" s="516"/>
      <c r="D84" s="491"/>
      <c r="I84" s="791"/>
      <c r="J84" s="79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3"/>
      <c r="C1" s="755" t="s">
        <v>620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25" ht="16.5" thickBot="1" x14ac:dyDescent="0.3">
      <c r="B2" s="7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7" t="s">
        <v>0</v>
      </c>
      <c r="C3" s="718"/>
      <c r="D3" s="10"/>
      <c r="E3" s="11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20" t="s">
        <v>2</v>
      </c>
      <c r="F4" s="721"/>
      <c r="H4" s="722" t="s">
        <v>3</v>
      </c>
      <c r="I4" s="723"/>
      <c r="J4" s="19"/>
      <c r="K4" s="166"/>
      <c r="L4" s="20"/>
      <c r="M4" s="21" t="s">
        <v>4</v>
      </c>
      <c r="N4" s="22" t="s">
        <v>5</v>
      </c>
      <c r="P4" s="744"/>
      <c r="Q4" s="322" t="s">
        <v>217</v>
      </c>
      <c r="R4" s="754"/>
      <c r="W4" s="726" t="s">
        <v>124</v>
      </c>
      <c r="X4" s="72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6"/>
      <c r="X5" s="72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3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3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32"/>
      <c r="X21" s="73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33"/>
      <c r="X23" s="73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33"/>
      <c r="X24" s="73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4"/>
      <c r="X25" s="73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4"/>
      <c r="X26" s="73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7"/>
      <c r="X27" s="728"/>
      <c r="Y27" s="72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8"/>
      <c r="X28" s="728"/>
      <c r="Y28" s="72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45">
        <f>SUM(M5:M40)</f>
        <v>2479367.6100000003</v>
      </c>
      <c r="N41" s="745">
        <f>SUM(N5:N40)</f>
        <v>1195667</v>
      </c>
      <c r="P41" s="506">
        <f>SUM(P5:P40)</f>
        <v>4355326.74</v>
      </c>
      <c r="Q41" s="793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46"/>
      <c r="N42" s="746"/>
      <c r="P42" s="34"/>
      <c r="Q42" s="794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5">
        <f>M41+N41</f>
        <v>3675034.6100000003</v>
      </c>
      <c r="N45" s="796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00" t="s">
        <v>11</v>
      </c>
      <c r="I70" s="701"/>
      <c r="J70" s="100"/>
      <c r="K70" s="702">
        <f>I68+L68</f>
        <v>428155.54000000004</v>
      </c>
      <c r="L70" s="735"/>
      <c r="M70" s="272"/>
      <c r="N70" s="272"/>
      <c r="P70" s="34"/>
      <c r="Q70" s="13"/>
    </row>
    <row r="71" spans="1:17" x14ac:dyDescent="0.25">
      <c r="D71" s="706" t="s">
        <v>12</v>
      </c>
      <c r="E71" s="706"/>
      <c r="F71" s="312">
        <f>F68-K70-C68</f>
        <v>1631087.67</v>
      </c>
      <c r="I71" s="102"/>
      <c r="J71" s="103"/>
      <c r="P71" s="34"/>
    </row>
    <row r="72" spans="1:17" ht="18.75" x14ac:dyDescent="0.3">
      <c r="D72" s="736" t="s">
        <v>95</v>
      </c>
      <c r="E72" s="736"/>
      <c r="F72" s="111">
        <v>-1884975.46</v>
      </c>
      <c r="I72" s="707" t="s">
        <v>13</v>
      </c>
      <c r="J72" s="708"/>
      <c r="K72" s="709">
        <f>F74+F75+F76</f>
        <v>1777829.89</v>
      </c>
      <c r="L72" s="70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11">
        <f>-C4</f>
        <v>-1792817.68</v>
      </c>
      <c r="L74" s="71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89" t="s">
        <v>18</v>
      </c>
      <c r="E76" s="690"/>
      <c r="F76" s="113">
        <v>2112071.92</v>
      </c>
      <c r="I76" s="691" t="s">
        <v>854</v>
      </c>
      <c r="J76" s="692"/>
      <c r="K76" s="693">
        <f>K72+K74</f>
        <v>-14987.790000000037</v>
      </c>
      <c r="L76" s="69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51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52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9" t="s">
        <v>594</v>
      </c>
      <c r="J93" s="790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91"/>
      <c r="J94" s="79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7">
        <f>SUM(D106:D129)</f>
        <v>759581.99999999988</v>
      </c>
      <c r="D130" s="798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3" t="s">
        <v>752</v>
      </c>
      <c r="G2" s="804"/>
      <c r="H2" s="805"/>
    </row>
    <row r="3" spans="2:8" ht="27.75" customHeight="1" thickBot="1" x14ac:dyDescent="0.3">
      <c r="B3" s="800" t="s">
        <v>748</v>
      </c>
      <c r="C3" s="801"/>
      <c r="D3" s="802"/>
      <c r="F3" s="806"/>
      <c r="G3" s="807"/>
      <c r="H3" s="808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9">
        <f>SUM(H5:H10)</f>
        <v>334337</v>
      </c>
      <c r="H11" s="810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3" t="s">
        <v>750</v>
      </c>
      <c r="D15" s="811">
        <f>D11-D13</f>
        <v>-69877</v>
      </c>
    </row>
    <row r="16" spans="2:8" ht="18.75" customHeight="1" thickBot="1" x14ac:dyDescent="0.3">
      <c r="C16" s="814"/>
      <c r="D16" s="812"/>
    </row>
    <row r="17" spans="3:4" ht="18.75" x14ac:dyDescent="0.3">
      <c r="C17" s="799" t="s">
        <v>753</v>
      </c>
      <c r="D17" s="799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3"/>
      <c r="C1" s="755" t="s">
        <v>754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25" ht="16.5" thickBot="1" x14ac:dyDescent="0.3">
      <c r="B2" s="7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7" t="s">
        <v>0</v>
      </c>
      <c r="C3" s="718"/>
      <c r="D3" s="10"/>
      <c r="E3" s="556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20" t="s">
        <v>2</v>
      </c>
      <c r="F4" s="721"/>
      <c r="H4" s="722" t="s">
        <v>3</v>
      </c>
      <c r="I4" s="723"/>
      <c r="J4" s="559"/>
      <c r="K4" s="565"/>
      <c r="L4" s="566"/>
      <c r="M4" s="21" t="s">
        <v>4</v>
      </c>
      <c r="N4" s="22" t="s">
        <v>5</v>
      </c>
      <c r="P4" s="744"/>
      <c r="Q4" s="322" t="s">
        <v>217</v>
      </c>
      <c r="R4" s="754"/>
      <c r="U4" s="34"/>
      <c r="V4" s="128"/>
      <c r="W4" s="821"/>
      <c r="X4" s="82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21"/>
      <c r="X5" s="82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22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2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32"/>
      <c r="X21" s="73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33"/>
      <c r="X23" s="73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33"/>
      <c r="X24" s="73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4"/>
      <c r="X25" s="73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4"/>
      <c r="X26" s="73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7"/>
      <c r="X27" s="728"/>
      <c r="Y27" s="72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8"/>
      <c r="X28" s="728"/>
      <c r="Y28" s="72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5">
        <f>SUM(M5:M40)</f>
        <v>1509924.1</v>
      </c>
      <c r="N41" s="745">
        <f>SUM(N5:N40)</f>
        <v>1012291</v>
      </c>
      <c r="P41" s="506">
        <f>SUM(P5:P40)</f>
        <v>4043205.8900000006</v>
      </c>
      <c r="Q41" s="793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46"/>
      <c r="N42" s="746"/>
      <c r="P42" s="34"/>
      <c r="Q42" s="794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5">
        <f>M41+N41</f>
        <v>2522215.1</v>
      </c>
      <c r="N45" s="796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00" t="s">
        <v>11</v>
      </c>
      <c r="I63" s="701"/>
      <c r="J63" s="562"/>
      <c r="K63" s="818">
        <f>I61+L61</f>
        <v>340912.75</v>
      </c>
      <c r="L63" s="819"/>
      <c r="M63" s="272"/>
      <c r="N63" s="272"/>
      <c r="P63" s="34"/>
      <c r="Q63" s="13"/>
    </row>
    <row r="64" spans="1:17" x14ac:dyDescent="0.25">
      <c r="D64" s="706" t="s">
        <v>12</v>
      </c>
      <c r="E64" s="706"/>
      <c r="F64" s="312">
        <f>F61-K63-C61</f>
        <v>1458827.53</v>
      </c>
      <c r="I64" s="102"/>
      <c r="J64" s="563"/>
    </row>
    <row r="65" spans="2:17" ht="18.75" x14ac:dyDescent="0.3">
      <c r="D65" s="736" t="s">
        <v>95</v>
      </c>
      <c r="E65" s="736"/>
      <c r="F65" s="111">
        <v>-1572197.3</v>
      </c>
      <c r="I65" s="707" t="s">
        <v>13</v>
      </c>
      <c r="J65" s="708"/>
      <c r="K65" s="709">
        <f>F67+F68+F69</f>
        <v>2392765.5300000003</v>
      </c>
      <c r="L65" s="709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20">
        <f>-C4</f>
        <v>-2112071.92</v>
      </c>
      <c r="L67" s="70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89" t="s">
        <v>18</v>
      </c>
      <c r="E69" s="690"/>
      <c r="F69" s="113">
        <v>2546982.16</v>
      </c>
      <c r="I69" s="815" t="s">
        <v>198</v>
      </c>
      <c r="J69" s="816"/>
      <c r="K69" s="817">
        <f>K65+K67</f>
        <v>280693.61000000034</v>
      </c>
      <c r="L69" s="817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2" workbookViewId="0">
      <selection activeCell="E37" sqref="E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7">
        <v>44760</v>
      </c>
      <c r="E17" s="688">
        <v>49325.599999999999</v>
      </c>
      <c r="F17" s="547">
        <f t="shared" si="0"/>
        <v>0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7">
        <v>44760</v>
      </c>
      <c r="E18" s="688">
        <v>3087.2</v>
      </c>
      <c r="F18" s="547">
        <f t="shared" si="0"/>
        <v>0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7">
        <v>44760</v>
      </c>
      <c r="E19" s="688">
        <v>1128</v>
      </c>
      <c r="F19" s="547">
        <f t="shared" si="0"/>
        <v>0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7">
        <v>44760</v>
      </c>
      <c r="E20" s="688">
        <v>73300.850000000006</v>
      </c>
      <c r="F20" s="547">
        <f t="shared" si="0"/>
        <v>0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7">
        <v>44760</v>
      </c>
      <c r="E21" s="688">
        <v>77730.7</v>
      </c>
      <c r="F21" s="547">
        <f t="shared" si="0"/>
        <v>0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7">
        <v>44760</v>
      </c>
      <c r="E22" s="688">
        <v>13778.94</v>
      </c>
      <c r="F22" s="547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7">
        <v>44760</v>
      </c>
      <c r="E23" s="688">
        <v>768</v>
      </c>
      <c r="F23" s="547">
        <f t="shared" si="0"/>
        <v>0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7">
        <v>44760</v>
      </c>
      <c r="E24" s="688">
        <v>85663.7</v>
      </c>
      <c r="F24" s="547">
        <f t="shared" si="0"/>
        <v>0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7">
        <v>44760</v>
      </c>
      <c r="E31" s="688">
        <v>2520</v>
      </c>
      <c r="F31" s="547">
        <f t="shared" si="0"/>
        <v>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7">
        <v>44760</v>
      </c>
      <c r="E32" s="688">
        <v>8158.8</v>
      </c>
      <c r="F32" s="547">
        <f t="shared" si="0"/>
        <v>0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7">
        <v>44760</v>
      </c>
      <c r="E33" s="688">
        <v>9299</v>
      </c>
      <c r="F33" s="547">
        <f t="shared" si="0"/>
        <v>0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7">
        <v>44760</v>
      </c>
      <c r="E34" s="688">
        <v>10924.4</v>
      </c>
      <c r="F34" s="547">
        <f t="shared" si="0"/>
        <v>0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7">
        <v>44760</v>
      </c>
      <c r="E35" s="688">
        <v>48105.599999999999</v>
      </c>
      <c r="F35" s="547">
        <f t="shared" si="0"/>
        <v>0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7">
        <v>44760</v>
      </c>
      <c r="E36" s="688">
        <v>8408.4</v>
      </c>
      <c r="F36" s="547">
        <f t="shared" si="0"/>
        <v>0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51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52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9" t="s">
        <v>594</v>
      </c>
      <c r="J74" s="790"/>
    </row>
    <row r="75" spans="1:14" ht="19.5" thickBot="1" x14ac:dyDescent="0.35">
      <c r="A75" s="456"/>
      <c r="B75" s="653"/>
      <c r="C75" s="233"/>
      <c r="D75" s="654"/>
      <c r="E75" s="520"/>
      <c r="F75" s="111"/>
      <c r="I75" s="791"/>
      <c r="J75" s="792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5" t="s">
        <v>806</v>
      </c>
      <c r="B89" s="826"/>
      <c r="C89" s="826"/>
      <c r="E89"/>
      <c r="F89" s="111"/>
      <c r="I89"/>
      <c r="J89" s="194"/>
      <c r="M89"/>
      <c r="N89"/>
    </row>
    <row r="90" spans="1:14" ht="18.75" x14ac:dyDescent="0.3">
      <c r="A90" s="454"/>
      <c r="B90" s="827" t="s">
        <v>807</v>
      </c>
      <c r="C90" s="82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3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4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3"/>
      <c r="C1" s="755" t="s">
        <v>884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18" ht="16.5" thickBot="1" x14ac:dyDescent="0.3">
      <c r="B2" s="71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7" t="s">
        <v>0</v>
      </c>
      <c r="C3" s="718"/>
      <c r="D3" s="10"/>
      <c r="E3" s="556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20" t="s">
        <v>2</v>
      </c>
      <c r="F4" s="721"/>
      <c r="H4" s="722" t="s">
        <v>3</v>
      </c>
      <c r="I4" s="723"/>
      <c r="J4" s="559"/>
      <c r="K4" s="565"/>
      <c r="L4" s="566"/>
      <c r="M4" s="21" t="s">
        <v>4</v>
      </c>
      <c r="N4" s="22" t="s">
        <v>5</v>
      </c>
      <c r="P4" s="744"/>
      <c r="Q4" s="322" t="s">
        <v>217</v>
      </c>
      <c r="R4" s="75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45">
        <f>SUM(M5:M40)</f>
        <v>1737024</v>
      </c>
      <c r="N41" s="745">
        <f>SUM(N5:N40)</f>
        <v>1314313</v>
      </c>
      <c r="P41" s="506">
        <f>SUM(P5:P40)</f>
        <v>3810957.55</v>
      </c>
      <c r="Q41" s="793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46"/>
      <c r="N42" s="746"/>
      <c r="P42" s="34"/>
      <c r="Q42" s="794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5">
        <f>M41+N41</f>
        <v>3051337</v>
      </c>
      <c r="N45" s="796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0" t="s">
        <v>11</v>
      </c>
      <c r="I69" s="701"/>
      <c r="J69" s="562"/>
      <c r="K69" s="818">
        <f>I67+L67</f>
        <v>534683.29</v>
      </c>
      <c r="L69" s="819"/>
      <c r="M69" s="272"/>
      <c r="N69" s="272"/>
      <c r="P69" s="34"/>
      <c r="Q69" s="13"/>
    </row>
    <row r="70" spans="1:17" x14ac:dyDescent="0.25">
      <c r="D70" s="706" t="s">
        <v>12</v>
      </c>
      <c r="E70" s="706"/>
      <c r="F70" s="312">
        <f>F67-K69-C67</f>
        <v>1683028.8699999999</v>
      </c>
      <c r="I70" s="102"/>
      <c r="J70" s="563"/>
    </row>
    <row r="71" spans="1:17" ht="18.75" x14ac:dyDescent="0.3">
      <c r="D71" s="736" t="s">
        <v>95</v>
      </c>
      <c r="E71" s="736"/>
      <c r="F71" s="111">
        <v>-2122394.9</v>
      </c>
      <c r="I71" s="707" t="s">
        <v>13</v>
      </c>
      <c r="J71" s="708"/>
      <c r="K71" s="709">
        <f>F73+F74+F75</f>
        <v>2167293.46</v>
      </c>
      <c r="L71" s="709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20">
        <f>-C4</f>
        <v>-2546982.16</v>
      </c>
      <c r="L73" s="70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89" t="s">
        <v>18</v>
      </c>
      <c r="E75" s="690"/>
      <c r="F75" s="113">
        <v>2355426.54</v>
      </c>
      <c r="I75" s="691" t="s">
        <v>97</v>
      </c>
      <c r="J75" s="692"/>
      <c r="K75" s="693">
        <f>K71+K73</f>
        <v>-379688.70000000019</v>
      </c>
      <c r="L75" s="69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abSelected="1" topLeftCell="A10" workbookViewId="0">
      <selection activeCell="E19" sqref="E1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7">
        <v>44760</v>
      </c>
      <c r="E3" s="688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7">
        <v>44760</v>
      </c>
      <c r="E4" s="688">
        <v>111611.08</v>
      </c>
      <c r="F4" s="547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7">
        <v>44760</v>
      </c>
      <c r="E5" s="688">
        <v>5816.4</v>
      </c>
      <c r="F5" s="547">
        <f t="shared" si="0"/>
        <v>0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7">
        <v>44760</v>
      </c>
      <c r="E6" s="688">
        <v>308.72000000000003</v>
      </c>
      <c r="F6" s="547">
        <f t="shared" si="0"/>
        <v>0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7">
        <v>44760</v>
      </c>
      <c r="E7" s="688">
        <v>8698.7000000000007</v>
      </c>
      <c r="F7" s="547">
        <f t="shared" si="0"/>
        <v>0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7">
        <v>44760</v>
      </c>
      <c r="E8" s="688">
        <v>32020.98</v>
      </c>
      <c r="F8" s="547">
        <f t="shared" si="0"/>
        <v>0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7">
        <v>44760</v>
      </c>
      <c r="E9" s="688">
        <v>61048.800000000003</v>
      </c>
      <c r="F9" s="547">
        <f t="shared" si="0"/>
        <v>0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7">
        <v>44760</v>
      </c>
      <c r="E10" s="688">
        <v>100170.2</v>
      </c>
      <c r="F10" s="547">
        <f t="shared" si="0"/>
        <v>0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7">
        <v>44760</v>
      </c>
      <c r="E11" s="688">
        <v>49503.49</v>
      </c>
      <c r="F11" s="547">
        <f t="shared" si="0"/>
        <v>0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7">
        <v>44760</v>
      </c>
      <c r="E12" s="688">
        <v>47878.06</v>
      </c>
      <c r="F12" s="547">
        <f t="shared" si="0"/>
        <v>0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7">
        <v>44760</v>
      </c>
      <c r="E13" s="688">
        <v>15201.66</v>
      </c>
      <c r="F13" s="547">
        <f t="shared" si="0"/>
        <v>0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7">
        <v>44760</v>
      </c>
      <c r="E14" s="688">
        <v>1710</v>
      </c>
      <c r="F14" s="547">
        <f t="shared" si="0"/>
        <v>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7">
        <v>44760</v>
      </c>
      <c r="E15" s="688">
        <v>45293.1</v>
      </c>
      <c r="F15" s="547">
        <f t="shared" si="0"/>
        <v>0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7">
        <v>44760</v>
      </c>
      <c r="E16" s="688">
        <v>45940.800000000003</v>
      </c>
      <c r="F16" s="547">
        <f t="shared" si="0"/>
        <v>0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7">
        <v>44760</v>
      </c>
      <c r="E17" s="688">
        <v>69162.899999999994</v>
      </c>
      <c r="F17" s="547">
        <f t="shared" si="0"/>
        <v>0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7">
        <v>44760</v>
      </c>
      <c r="E18" s="688">
        <v>157826.47</v>
      </c>
      <c r="F18" s="547">
        <f t="shared" si="0"/>
        <v>0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818494.5</v>
      </c>
      <c r="F67" s="153">
        <f>SUM(F3:F66)</f>
        <v>1303900.4000000001</v>
      </c>
      <c r="H67" s="789" t="s">
        <v>594</v>
      </c>
      <c r="I67" s="790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1" t="s">
        <v>207</v>
      </c>
      <c r="H68" s="791"/>
      <c r="I68" s="792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2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opLeftCell="E13" workbookViewId="0">
      <selection activeCell="O17" sqref="O17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3"/>
      <c r="C1" s="755" t="s">
        <v>1027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18" ht="16.5" thickBot="1" x14ac:dyDescent="0.3">
      <c r="B2" s="71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7" t="s">
        <v>0</v>
      </c>
      <c r="C3" s="718"/>
      <c r="D3" s="10"/>
      <c r="E3" s="556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20" t="s">
        <v>2</v>
      </c>
      <c r="F4" s="721"/>
      <c r="H4" s="722" t="s">
        <v>3</v>
      </c>
      <c r="I4" s="723"/>
      <c r="J4" s="559"/>
      <c r="K4" s="565"/>
      <c r="L4" s="566"/>
      <c r="M4" s="21" t="s">
        <v>4</v>
      </c>
      <c r="N4" s="22" t="s">
        <v>5</v>
      </c>
      <c r="P4" s="744"/>
      <c r="Q4" s="322" t="s">
        <v>217</v>
      </c>
      <c r="R4" s="75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536">
        <v>62065.5</v>
      </c>
      <c r="N5" s="33">
        <v>40005</v>
      </c>
      <c r="O5" s="686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5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4" t="s">
        <v>766</v>
      </c>
      <c r="P8" s="39">
        <f t="shared" ref="P8:P40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5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4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5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4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5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4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5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4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5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4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5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5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5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4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5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4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5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44759</v>
      </c>
      <c r="C18" s="25"/>
      <c r="D18" s="35"/>
      <c r="E18" s="27">
        <v>44759</v>
      </c>
      <c r="F18" s="28"/>
      <c r="G18" s="575"/>
      <c r="H18" s="29">
        <v>44759</v>
      </c>
      <c r="I18" s="30"/>
      <c r="J18" s="37"/>
      <c r="K18" s="567"/>
      <c r="L18" s="39"/>
      <c r="M18" s="32">
        <v>0</v>
      </c>
      <c r="N18" s="33">
        <v>0</v>
      </c>
      <c r="O18" s="664"/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44760</v>
      </c>
      <c r="C19" s="25"/>
      <c r="D19" s="35"/>
      <c r="E19" s="27">
        <v>44760</v>
      </c>
      <c r="F19" s="28"/>
      <c r="G19" s="575"/>
      <c r="H19" s="29">
        <v>44760</v>
      </c>
      <c r="I19" s="30"/>
      <c r="J19" s="37"/>
      <c r="K19" s="46"/>
      <c r="L19" s="47"/>
      <c r="M19" s="32">
        <v>0</v>
      </c>
      <c r="N19" s="33">
        <v>0</v>
      </c>
      <c r="O19" s="664"/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44761</v>
      </c>
      <c r="C20" s="25"/>
      <c r="D20" s="35"/>
      <c r="E20" s="27">
        <v>44761</v>
      </c>
      <c r="F20" s="28"/>
      <c r="G20" s="575"/>
      <c r="H20" s="29">
        <v>44761</v>
      </c>
      <c r="I20" s="30"/>
      <c r="J20" s="37"/>
      <c r="K20" s="171"/>
      <c r="L20" s="45"/>
      <c r="M20" s="32">
        <v>0</v>
      </c>
      <c r="N20" s="33">
        <v>0</v>
      </c>
      <c r="O20" s="664"/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44762</v>
      </c>
      <c r="C21" s="25"/>
      <c r="D21" s="35"/>
      <c r="E21" s="27">
        <v>44762</v>
      </c>
      <c r="F21" s="28"/>
      <c r="G21" s="575"/>
      <c r="H21" s="29">
        <v>44762</v>
      </c>
      <c r="I21" s="30"/>
      <c r="J21" s="37"/>
      <c r="K21" s="568"/>
      <c r="L21" s="45"/>
      <c r="M21" s="32">
        <v>0</v>
      </c>
      <c r="N21" s="33">
        <v>0</v>
      </c>
      <c r="O21" s="664"/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44763</v>
      </c>
      <c r="C22" s="25"/>
      <c r="D22" s="35"/>
      <c r="E22" s="27">
        <v>44763</v>
      </c>
      <c r="F22" s="28"/>
      <c r="G22" s="575"/>
      <c r="H22" s="29">
        <v>44763</v>
      </c>
      <c r="I22" s="30"/>
      <c r="J22" s="37"/>
      <c r="K22" s="31"/>
      <c r="L22" s="49"/>
      <c r="M22" s="32">
        <v>0</v>
      </c>
      <c r="N22" s="33">
        <v>0</v>
      </c>
      <c r="O22" s="664"/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44764</v>
      </c>
      <c r="C23" s="25"/>
      <c r="D23" s="35"/>
      <c r="E23" s="27">
        <v>44764</v>
      </c>
      <c r="F23" s="28"/>
      <c r="G23" s="575"/>
      <c r="H23" s="29">
        <v>44764</v>
      </c>
      <c r="I23" s="30"/>
      <c r="J23" s="50"/>
      <c r="K23" s="172"/>
      <c r="L23" s="45"/>
      <c r="M23" s="32">
        <v>0</v>
      </c>
      <c r="N23" s="33">
        <v>0</v>
      </c>
      <c r="O23" s="664"/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44765</v>
      </c>
      <c r="C24" s="25"/>
      <c r="D24" s="42"/>
      <c r="E24" s="27">
        <v>44765</v>
      </c>
      <c r="F24" s="28"/>
      <c r="G24" s="575"/>
      <c r="H24" s="29">
        <v>44765</v>
      </c>
      <c r="I24" s="30"/>
      <c r="J24" s="51"/>
      <c r="K24" s="173"/>
      <c r="L24" s="52"/>
      <c r="M24" s="32">
        <v>0</v>
      </c>
      <c r="N24" s="33">
        <v>0</v>
      </c>
      <c r="O24" s="664"/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44766</v>
      </c>
      <c r="C25" s="25"/>
      <c r="D25" s="35"/>
      <c r="E25" s="27">
        <v>44766</v>
      </c>
      <c r="F25" s="28"/>
      <c r="G25" s="575"/>
      <c r="H25" s="29">
        <v>44766</v>
      </c>
      <c r="I25" s="30"/>
      <c r="J25" s="50"/>
      <c r="K25" s="38"/>
      <c r="L25" s="54"/>
      <c r="M25" s="32">
        <v>0</v>
      </c>
      <c r="N25" s="33">
        <v>0</v>
      </c>
      <c r="O25" s="664"/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44767</v>
      </c>
      <c r="C26" s="25"/>
      <c r="D26" s="35"/>
      <c r="E26" s="27">
        <v>44767</v>
      </c>
      <c r="F26" s="28"/>
      <c r="G26" s="575"/>
      <c r="H26" s="29">
        <v>44767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44768</v>
      </c>
      <c r="C27" s="25"/>
      <c r="D27" s="42"/>
      <c r="E27" s="27">
        <v>44768</v>
      </c>
      <c r="F27" s="28"/>
      <c r="G27" s="575"/>
      <c r="H27" s="29">
        <v>44768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44769</v>
      </c>
      <c r="C28" s="25"/>
      <c r="D28" s="42"/>
      <c r="E28" s="27">
        <v>44769</v>
      </c>
      <c r="F28" s="28"/>
      <c r="G28" s="575"/>
      <c r="H28" s="29">
        <v>44769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44770</v>
      </c>
      <c r="C29" s="25"/>
      <c r="D29" s="58"/>
      <c r="E29" s="27">
        <v>44770</v>
      </c>
      <c r="F29" s="28"/>
      <c r="G29" s="575"/>
      <c r="H29" s="29">
        <v>44770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44771</v>
      </c>
      <c r="C30" s="25"/>
      <c r="D30" s="58"/>
      <c r="E30" s="27">
        <v>44771</v>
      </c>
      <c r="F30" s="28"/>
      <c r="G30" s="575"/>
      <c r="H30" s="29">
        <v>44771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44772</v>
      </c>
      <c r="C31" s="25"/>
      <c r="D31" s="67"/>
      <c r="E31" s="27">
        <v>44772</v>
      </c>
      <c r="F31" s="28"/>
      <c r="G31" s="575"/>
      <c r="H31" s="29">
        <v>44772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44773</v>
      </c>
      <c r="C32" s="25"/>
      <c r="D32" s="64"/>
      <c r="E32" s="27">
        <v>44773</v>
      </c>
      <c r="F32" s="28"/>
      <c r="G32" s="575"/>
      <c r="H32" s="29">
        <v>44773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>
        <v>44751</v>
      </c>
      <c r="K34" s="570" t="s">
        <v>1035</v>
      </c>
      <c r="L34" s="9">
        <v>19463.41</v>
      </c>
      <c r="M34" s="32">
        <v>0</v>
      </c>
      <c r="N34" s="33">
        <v>0</v>
      </c>
      <c r="P34" s="34">
        <f t="shared" si="1"/>
        <v>19463.41</v>
      </c>
      <c r="Q34" s="325">
        <f t="shared" si="0"/>
        <v>19463.41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>
        <v>44758</v>
      </c>
      <c r="K35" s="571" t="s">
        <v>1045</v>
      </c>
      <c r="L35" s="69">
        <v>19849.560000000001</v>
      </c>
      <c r="M35" s="32">
        <v>0</v>
      </c>
      <c r="N35" s="33">
        <v>0</v>
      </c>
      <c r="P35" s="34">
        <f t="shared" si="1"/>
        <v>19849.560000000001</v>
      </c>
      <c r="Q35" s="325">
        <f t="shared" si="0"/>
        <v>19849.560000000001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/>
      <c r="K36" s="572"/>
      <c r="L36" s="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/>
      <c r="K37" s="38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5">
        <f>SUM(M5:M40)</f>
        <v>602480.5</v>
      </c>
      <c r="N41" s="745">
        <f>SUM(N5:N40)</f>
        <v>500173</v>
      </c>
      <c r="P41" s="506">
        <f>SUM(P5:P40)</f>
        <v>1480306.97</v>
      </c>
      <c r="Q41" s="793">
        <f>SUM(Q5:Q40)</f>
        <v>39521.97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46"/>
      <c r="N42" s="746"/>
      <c r="P42" s="34"/>
      <c r="Q42" s="794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5">
        <f>M41+N41</f>
        <v>1102653.5</v>
      </c>
      <c r="N45" s="796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255465.5</v>
      </c>
      <c r="D67" s="88"/>
      <c r="E67" s="91" t="s">
        <v>8</v>
      </c>
      <c r="F67" s="90">
        <f>SUM(F5:F60)</f>
        <v>1375208</v>
      </c>
      <c r="G67" s="576"/>
      <c r="H67" s="91" t="s">
        <v>9</v>
      </c>
      <c r="I67" s="92">
        <f>SUM(I5:I60)</f>
        <v>45168</v>
      </c>
      <c r="J67" s="93"/>
      <c r="K67" s="94" t="s">
        <v>10</v>
      </c>
      <c r="L67" s="95">
        <f>SUM(L5:L65)</f>
        <v>77019.97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00" t="s">
        <v>11</v>
      </c>
      <c r="I69" s="701"/>
      <c r="J69" s="562"/>
      <c r="K69" s="818">
        <f>I67+L67</f>
        <v>122187.97</v>
      </c>
      <c r="L69" s="819"/>
      <c r="M69" s="272"/>
      <c r="N69" s="272"/>
      <c r="P69" s="34"/>
      <c r="Q69" s="13"/>
    </row>
    <row r="70" spans="1:17" x14ac:dyDescent="0.25">
      <c r="D70" s="706" t="s">
        <v>12</v>
      </c>
      <c r="E70" s="706"/>
      <c r="F70" s="312">
        <f>F67-K69-C67</f>
        <v>997554.53</v>
      </c>
      <c r="I70" s="102"/>
      <c r="J70" s="563"/>
    </row>
    <row r="71" spans="1:17" ht="18.75" x14ac:dyDescent="0.3">
      <c r="D71" s="736" t="s">
        <v>95</v>
      </c>
      <c r="E71" s="736"/>
      <c r="F71" s="111">
        <v>0</v>
      </c>
      <c r="I71" s="707" t="s">
        <v>13</v>
      </c>
      <c r="J71" s="708"/>
      <c r="K71" s="709">
        <f>F73+F74+F75</f>
        <v>3352981.0700000003</v>
      </c>
      <c r="L71" s="709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997554.53</v>
      </c>
      <c r="H73" s="558"/>
      <c r="I73" s="108" t="s">
        <v>15</v>
      </c>
      <c r="J73" s="109"/>
      <c r="K73" s="820">
        <f>-C4</f>
        <v>-2355426.54</v>
      </c>
      <c r="L73" s="709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89" t="s">
        <v>18</v>
      </c>
      <c r="E75" s="690"/>
      <c r="F75" s="113">
        <v>2355426.54</v>
      </c>
      <c r="I75" s="691" t="s">
        <v>97</v>
      </c>
      <c r="J75" s="692"/>
      <c r="K75" s="693">
        <f>K71+K73</f>
        <v>997554.53000000026</v>
      </c>
      <c r="L75" s="69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89" t="s">
        <v>594</v>
      </c>
      <c r="I67" s="790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1" t="s">
        <v>207</v>
      </c>
      <c r="H68" s="791"/>
      <c r="I68" s="792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2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13"/>
      <c r="C1" s="715" t="s">
        <v>208</v>
      </c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25" ht="16.5" thickBot="1" x14ac:dyDescent="0.3">
      <c r="B2" s="7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7" t="s">
        <v>0</v>
      </c>
      <c r="C3" s="718"/>
      <c r="D3" s="10"/>
      <c r="E3" s="11"/>
      <c r="F3" s="11"/>
      <c r="H3" s="719" t="s">
        <v>26</v>
      </c>
      <c r="I3" s="719"/>
      <c r="K3" s="165"/>
      <c r="L3" s="13"/>
      <c r="M3" s="14"/>
      <c r="P3" s="74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20" t="s">
        <v>2</v>
      </c>
      <c r="F4" s="721"/>
      <c r="H4" s="722" t="s">
        <v>3</v>
      </c>
      <c r="I4" s="723"/>
      <c r="J4" s="19"/>
      <c r="K4" s="166"/>
      <c r="L4" s="20"/>
      <c r="M4" s="21" t="s">
        <v>4</v>
      </c>
      <c r="N4" s="22" t="s">
        <v>5</v>
      </c>
      <c r="P4" s="744"/>
      <c r="Q4" s="286" t="s">
        <v>209</v>
      </c>
      <c r="W4" s="726" t="s">
        <v>124</v>
      </c>
      <c r="X4" s="72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6"/>
      <c r="X5" s="72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3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3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32"/>
      <c r="X21" s="73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33"/>
      <c r="X23" s="73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33"/>
      <c r="X24" s="73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4"/>
      <c r="X25" s="73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4"/>
      <c r="X26" s="73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7"/>
      <c r="X27" s="728"/>
      <c r="Y27" s="72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8"/>
      <c r="X28" s="728"/>
      <c r="Y28" s="72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45">
        <f>SUM(M5:M35)</f>
        <v>321168.83</v>
      </c>
      <c r="N36" s="747">
        <f>SUM(N5:N35)</f>
        <v>467016</v>
      </c>
      <c r="O36" s="276"/>
      <c r="P36" s="277">
        <v>0</v>
      </c>
      <c r="Q36" s="74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46"/>
      <c r="N37" s="748"/>
      <c r="O37" s="276"/>
      <c r="P37" s="277">
        <v>0</v>
      </c>
      <c r="Q37" s="75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0" t="s">
        <v>11</v>
      </c>
      <c r="I52" s="701"/>
      <c r="J52" s="100"/>
      <c r="K52" s="702">
        <f>I50+L50</f>
        <v>71911.59</v>
      </c>
      <c r="L52" s="735"/>
      <c r="M52" s="272"/>
      <c r="N52" s="272"/>
      <c r="P52" s="34"/>
      <c r="Q52" s="13"/>
    </row>
    <row r="53" spans="1:17" ht="16.5" thickBot="1" x14ac:dyDescent="0.3">
      <c r="D53" s="706" t="s">
        <v>12</v>
      </c>
      <c r="E53" s="706"/>
      <c r="F53" s="312">
        <f>F50-K52-C50</f>
        <v>-25952.549999999814</v>
      </c>
      <c r="I53" s="102"/>
      <c r="J53" s="103"/>
    </row>
    <row r="54" spans="1:17" ht="18.75" x14ac:dyDescent="0.3">
      <c r="D54" s="736" t="s">
        <v>95</v>
      </c>
      <c r="E54" s="736"/>
      <c r="F54" s="111">
        <v>-706888.38</v>
      </c>
      <c r="I54" s="707" t="s">
        <v>13</v>
      </c>
      <c r="J54" s="708"/>
      <c r="K54" s="709">
        <f>F56+F57+F58</f>
        <v>1308778.3500000003</v>
      </c>
      <c r="L54" s="709"/>
      <c r="M54" s="737" t="s">
        <v>211</v>
      </c>
      <c r="N54" s="738"/>
      <c r="O54" s="738"/>
      <c r="P54" s="738"/>
      <c r="Q54" s="73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40"/>
      <c r="N55" s="741"/>
      <c r="O55" s="741"/>
      <c r="P55" s="741"/>
      <c r="Q55" s="74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11">
        <f>-C4</f>
        <v>-567389.35</v>
      </c>
      <c r="L56" s="71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89" t="s">
        <v>18</v>
      </c>
      <c r="E58" s="690"/>
      <c r="F58" s="113">
        <v>2142307.62</v>
      </c>
      <c r="I58" s="691" t="s">
        <v>198</v>
      </c>
      <c r="J58" s="692"/>
      <c r="K58" s="693">
        <f>K54+K56</f>
        <v>741389.00000000035</v>
      </c>
      <c r="L58" s="69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5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5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3"/>
      <c r="C1" s="715" t="s">
        <v>208</v>
      </c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25" ht="16.5" thickBot="1" x14ac:dyDescent="0.3">
      <c r="B2" s="7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7" t="s">
        <v>0</v>
      </c>
      <c r="C3" s="718"/>
      <c r="D3" s="10"/>
      <c r="E3" s="11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20" t="s">
        <v>2</v>
      </c>
      <c r="F4" s="721"/>
      <c r="H4" s="722" t="s">
        <v>3</v>
      </c>
      <c r="I4" s="723"/>
      <c r="J4" s="19"/>
      <c r="K4" s="166"/>
      <c r="L4" s="20"/>
      <c r="M4" s="21" t="s">
        <v>4</v>
      </c>
      <c r="N4" s="22" t="s">
        <v>5</v>
      </c>
      <c r="P4" s="744"/>
      <c r="Q4" s="322" t="s">
        <v>217</v>
      </c>
      <c r="R4" s="754"/>
      <c r="W4" s="726" t="s">
        <v>124</v>
      </c>
      <c r="X4" s="72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6"/>
      <c r="X5" s="72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3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3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32"/>
      <c r="X21" s="73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33"/>
      <c r="X23" s="73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33"/>
      <c r="X24" s="73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4"/>
      <c r="X25" s="73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4"/>
      <c r="X26" s="73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7"/>
      <c r="X27" s="728"/>
      <c r="Y27" s="72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8"/>
      <c r="X28" s="728"/>
      <c r="Y28" s="72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45">
        <f>SUM(M5:M35)</f>
        <v>1077791.3</v>
      </c>
      <c r="N36" s="747">
        <f>SUM(N5:N35)</f>
        <v>936398</v>
      </c>
      <c r="O36" s="276"/>
      <c r="P36" s="277">
        <v>0</v>
      </c>
      <c r="Q36" s="74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46"/>
      <c r="N37" s="748"/>
      <c r="O37" s="276"/>
      <c r="P37" s="277">
        <v>0</v>
      </c>
      <c r="Q37" s="75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0" t="s">
        <v>11</v>
      </c>
      <c r="I52" s="701"/>
      <c r="J52" s="100"/>
      <c r="K52" s="702">
        <f>I50+L50</f>
        <v>90750.75</v>
      </c>
      <c r="L52" s="735"/>
      <c r="M52" s="272"/>
      <c r="N52" s="272"/>
      <c r="P52" s="34"/>
      <c r="Q52" s="13"/>
    </row>
    <row r="53" spans="1:17" ht="16.5" thickBot="1" x14ac:dyDescent="0.3">
      <c r="D53" s="706" t="s">
        <v>12</v>
      </c>
      <c r="E53" s="706"/>
      <c r="F53" s="312">
        <f>F50-K52-C50</f>
        <v>1739855.03</v>
      </c>
      <c r="I53" s="102"/>
      <c r="J53" s="103"/>
    </row>
    <row r="54" spans="1:17" ht="18.75" x14ac:dyDescent="0.3">
      <c r="D54" s="736" t="s">
        <v>95</v>
      </c>
      <c r="E54" s="736"/>
      <c r="F54" s="111">
        <v>-1567070.66</v>
      </c>
      <c r="I54" s="707" t="s">
        <v>13</v>
      </c>
      <c r="J54" s="708"/>
      <c r="K54" s="709">
        <f>F56+F57+F58</f>
        <v>703192.8600000001</v>
      </c>
      <c r="L54" s="709"/>
      <c r="M54" s="737" t="s">
        <v>211</v>
      </c>
      <c r="N54" s="738"/>
      <c r="O54" s="738"/>
      <c r="P54" s="738"/>
      <c r="Q54" s="73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40"/>
      <c r="N55" s="741"/>
      <c r="O55" s="741"/>
      <c r="P55" s="741"/>
      <c r="Q55" s="74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11">
        <f>-C4</f>
        <v>-567389.35</v>
      </c>
      <c r="L56" s="71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89" t="s">
        <v>18</v>
      </c>
      <c r="E58" s="690"/>
      <c r="F58" s="113">
        <v>754143.23</v>
      </c>
      <c r="I58" s="691" t="s">
        <v>198</v>
      </c>
      <c r="J58" s="692"/>
      <c r="K58" s="693">
        <f>K54+K56</f>
        <v>135803.51000000013</v>
      </c>
      <c r="L58" s="69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5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5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3"/>
      <c r="C1" s="755" t="s">
        <v>316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25" ht="16.5" thickBot="1" x14ac:dyDescent="0.3">
      <c r="B2" s="7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7" t="s">
        <v>0</v>
      </c>
      <c r="C3" s="718"/>
      <c r="D3" s="10"/>
      <c r="E3" s="11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20" t="s">
        <v>2</v>
      </c>
      <c r="F4" s="721"/>
      <c r="H4" s="722" t="s">
        <v>3</v>
      </c>
      <c r="I4" s="723"/>
      <c r="J4" s="19"/>
      <c r="K4" s="166"/>
      <c r="L4" s="20"/>
      <c r="M4" s="21" t="s">
        <v>4</v>
      </c>
      <c r="N4" s="22" t="s">
        <v>5</v>
      </c>
      <c r="P4" s="744"/>
      <c r="Q4" s="322" t="s">
        <v>217</v>
      </c>
      <c r="R4" s="754"/>
      <c r="W4" s="726" t="s">
        <v>124</v>
      </c>
      <c r="X4" s="72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6"/>
      <c r="X5" s="72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3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3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32"/>
      <c r="X21" s="73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33"/>
      <c r="X23" s="73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33"/>
      <c r="X24" s="73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4"/>
      <c r="X25" s="73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4"/>
      <c r="X26" s="73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7"/>
      <c r="X27" s="728"/>
      <c r="Y27" s="72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8"/>
      <c r="X28" s="728"/>
      <c r="Y28" s="72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45">
        <f>SUM(M5:M35)</f>
        <v>1818445.73</v>
      </c>
      <c r="N36" s="747">
        <f>SUM(N5:N35)</f>
        <v>739014</v>
      </c>
      <c r="O36" s="276"/>
      <c r="P36" s="277">
        <v>0</v>
      </c>
      <c r="Q36" s="74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46"/>
      <c r="N37" s="748"/>
      <c r="O37" s="276"/>
      <c r="P37" s="277">
        <v>0</v>
      </c>
      <c r="Q37" s="75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0" t="s">
        <v>11</v>
      </c>
      <c r="I52" s="701"/>
      <c r="J52" s="100"/>
      <c r="K52" s="702">
        <f>I50+L50</f>
        <v>158798.12</v>
      </c>
      <c r="L52" s="735"/>
      <c r="M52" s="272"/>
      <c r="N52" s="272"/>
      <c r="P52" s="34"/>
      <c r="Q52" s="13"/>
    </row>
    <row r="53" spans="1:17" x14ac:dyDescent="0.25">
      <c r="D53" s="706" t="s">
        <v>12</v>
      </c>
      <c r="E53" s="706"/>
      <c r="F53" s="312">
        <f>F50-K52-C50</f>
        <v>2078470.75</v>
      </c>
      <c r="I53" s="102"/>
      <c r="J53" s="103"/>
    </row>
    <row r="54" spans="1:17" ht="18.75" x14ac:dyDescent="0.3">
      <c r="D54" s="736" t="s">
        <v>95</v>
      </c>
      <c r="E54" s="736"/>
      <c r="F54" s="111">
        <v>-1448401.2</v>
      </c>
      <c r="I54" s="707" t="s">
        <v>13</v>
      </c>
      <c r="J54" s="708"/>
      <c r="K54" s="709">
        <f>F56+F57+F58</f>
        <v>1025960.7</v>
      </c>
      <c r="L54" s="70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11">
        <f>-C4</f>
        <v>-754143.23</v>
      </c>
      <c r="L56" s="71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89" t="s">
        <v>18</v>
      </c>
      <c r="E58" s="690"/>
      <c r="F58" s="113">
        <v>1149740.4099999999</v>
      </c>
      <c r="I58" s="691" t="s">
        <v>198</v>
      </c>
      <c r="J58" s="692"/>
      <c r="K58" s="693">
        <f>K54+K56</f>
        <v>271817.46999999997</v>
      </c>
      <c r="L58" s="69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7" t="s">
        <v>413</v>
      </c>
      <c r="C43" s="758"/>
      <c r="D43" s="758"/>
      <c r="E43" s="75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60"/>
      <c r="C44" s="761"/>
      <c r="D44" s="761"/>
      <c r="E44" s="76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3"/>
      <c r="C45" s="764"/>
      <c r="D45" s="764"/>
      <c r="E45" s="76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72" t="s">
        <v>593</v>
      </c>
      <c r="C47" s="77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4"/>
      <c r="C48" s="775"/>
      <c r="D48" s="253"/>
      <c r="E48" s="69"/>
      <c r="F48" s="137">
        <f t="shared" si="2"/>
        <v>0</v>
      </c>
      <c r="I48" s="348"/>
      <c r="J48" s="766" t="s">
        <v>414</v>
      </c>
      <c r="K48" s="767"/>
      <c r="L48" s="76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9"/>
      <c r="K49" s="770"/>
      <c r="L49" s="77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6" t="s">
        <v>594</v>
      </c>
      <c r="J50" s="77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6"/>
      <c r="J51" s="77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6"/>
      <c r="J52" s="77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6"/>
      <c r="J53" s="77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6"/>
      <c r="J54" s="77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6"/>
      <c r="J55" s="77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6"/>
      <c r="J56" s="77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6"/>
      <c r="J57" s="77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6"/>
      <c r="J58" s="77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6"/>
      <c r="J59" s="77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6"/>
      <c r="J60" s="77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6"/>
      <c r="J61" s="77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6"/>
      <c r="J62" s="77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6"/>
      <c r="J63" s="77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6"/>
      <c r="J64" s="77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6"/>
      <c r="J65" s="77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6"/>
      <c r="J66" s="77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6"/>
      <c r="J67" s="77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6"/>
      <c r="J68" s="77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6"/>
      <c r="J69" s="77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6"/>
      <c r="J70" s="77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6"/>
      <c r="J71" s="77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6"/>
      <c r="J72" s="77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6"/>
      <c r="J73" s="77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6"/>
      <c r="J74" s="77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6"/>
      <c r="J75" s="77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6"/>
      <c r="J76" s="77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6"/>
      <c r="J77" s="77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8"/>
      <c r="J78" s="77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5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5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3"/>
      <c r="C1" s="755" t="s">
        <v>646</v>
      </c>
      <c r="D1" s="756"/>
      <c r="E1" s="756"/>
      <c r="F1" s="756"/>
      <c r="G1" s="756"/>
      <c r="H1" s="756"/>
      <c r="I1" s="756"/>
      <c r="J1" s="756"/>
      <c r="K1" s="756"/>
      <c r="L1" s="756"/>
      <c r="M1" s="756"/>
    </row>
    <row r="2" spans="1:25" ht="16.5" thickBot="1" x14ac:dyDescent="0.3">
      <c r="B2" s="71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7" t="s">
        <v>0</v>
      </c>
      <c r="C3" s="718"/>
      <c r="D3" s="10"/>
      <c r="E3" s="11"/>
      <c r="F3" s="11"/>
      <c r="H3" s="719" t="s">
        <v>26</v>
      </c>
      <c r="I3" s="719"/>
      <c r="K3" s="165"/>
      <c r="L3" s="13"/>
      <c r="M3" s="14"/>
      <c r="P3" s="743" t="s">
        <v>6</v>
      </c>
      <c r="R3" s="75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20" t="s">
        <v>2</v>
      </c>
      <c r="F4" s="721"/>
      <c r="H4" s="722" t="s">
        <v>3</v>
      </c>
      <c r="I4" s="723"/>
      <c r="J4" s="19"/>
      <c r="K4" s="166"/>
      <c r="L4" s="20"/>
      <c r="M4" s="21" t="s">
        <v>4</v>
      </c>
      <c r="N4" s="22" t="s">
        <v>5</v>
      </c>
      <c r="P4" s="744"/>
      <c r="Q4" s="322" t="s">
        <v>217</v>
      </c>
      <c r="R4" s="754"/>
      <c r="W4" s="726" t="s">
        <v>124</v>
      </c>
      <c r="X4" s="72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6"/>
      <c r="X5" s="72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3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3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32"/>
      <c r="X21" s="73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33"/>
      <c r="X23" s="73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33"/>
      <c r="X24" s="73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4"/>
      <c r="X25" s="73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4"/>
      <c r="X26" s="73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7"/>
      <c r="X27" s="728"/>
      <c r="Y27" s="72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8"/>
      <c r="X28" s="728"/>
      <c r="Y28" s="72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45">
        <f>SUM(M5:M35)</f>
        <v>2143864.4900000002</v>
      </c>
      <c r="N36" s="747">
        <f>SUM(N5:N35)</f>
        <v>791108</v>
      </c>
      <c r="O36" s="276"/>
      <c r="P36" s="277">
        <v>0</v>
      </c>
      <c r="Q36" s="78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46"/>
      <c r="N37" s="748"/>
      <c r="O37" s="276"/>
      <c r="P37" s="277">
        <v>0</v>
      </c>
      <c r="Q37" s="78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82">
        <f>M36+N36</f>
        <v>2934972.49</v>
      </c>
      <c r="N39" s="78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00" t="s">
        <v>11</v>
      </c>
      <c r="I52" s="701"/>
      <c r="J52" s="100"/>
      <c r="K52" s="702">
        <f>I50+L50</f>
        <v>197471.8</v>
      </c>
      <c r="L52" s="735"/>
      <c r="M52" s="272"/>
      <c r="N52" s="272"/>
      <c r="P52" s="34"/>
      <c r="Q52" s="13"/>
    </row>
    <row r="53" spans="1:17" x14ac:dyDescent="0.25">
      <c r="D53" s="706" t="s">
        <v>12</v>
      </c>
      <c r="E53" s="706"/>
      <c r="F53" s="312">
        <f>F50-K52-C50</f>
        <v>2057786.11</v>
      </c>
      <c r="I53" s="102"/>
      <c r="J53" s="103"/>
    </row>
    <row r="54" spans="1:17" ht="18.75" x14ac:dyDescent="0.3">
      <c r="D54" s="736" t="s">
        <v>95</v>
      </c>
      <c r="E54" s="736"/>
      <c r="F54" s="111">
        <v>-1702928.14</v>
      </c>
      <c r="I54" s="707" t="s">
        <v>13</v>
      </c>
      <c r="J54" s="708"/>
      <c r="K54" s="709">
        <f>F56+F57+F58</f>
        <v>1147965.3400000003</v>
      </c>
      <c r="L54" s="70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11">
        <f>-C4</f>
        <v>-1149740.4099999999</v>
      </c>
      <c r="L56" s="71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89" t="s">
        <v>18</v>
      </c>
      <c r="E58" s="690"/>
      <c r="F58" s="113">
        <v>1266568.45</v>
      </c>
      <c r="I58" s="691" t="s">
        <v>97</v>
      </c>
      <c r="J58" s="692"/>
      <c r="K58" s="693">
        <f>K54+K56</f>
        <v>-1775.0699999995995</v>
      </c>
      <c r="L58" s="69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2022-08-02T20:56:44Z</dcterms:modified>
</cp:coreProperties>
</file>