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8" activeTab="10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M79" i="10" l="1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M68" i="10" l="1"/>
  <c r="I11" i="10"/>
  <c r="N65" i="10"/>
  <c r="N66" i="10"/>
  <c r="N67" i="10"/>
  <c r="N68" i="10"/>
  <c r="J65" i="10"/>
  <c r="J66" i="10"/>
  <c r="J67" i="10"/>
  <c r="J68" i="10"/>
  <c r="N83" i="9" l="1"/>
  <c r="J82" i="9"/>
  <c r="J83" i="9"/>
  <c r="N81" i="9"/>
  <c r="N103" i="7"/>
  <c r="N4" i="10" l="1"/>
  <c r="J4" i="10"/>
  <c r="I7" i="10" l="1"/>
  <c r="N22" i="9" l="1"/>
  <c r="N23" i="9"/>
  <c r="V293" i="10" l="1"/>
  <c r="S293" i="10"/>
  <c r="Q293" i="10"/>
  <c r="L293" i="10"/>
  <c r="N292" i="10"/>
  <c r="E292" i="10"/>
  <c r="N291" i="10"/>
  <c r="E291" i="10"/>
  <c r="N290" i="10"/>
  <c r="E290" i="10"/>
  <c r="I289" i="10"/>
  <c r="N289" i="10" s="1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N78" i="10"/>
  <c r="J78" i="10"/>
  <c r="N77" i="10"/>
  <c r="J77" i="10"/>
  <c r="N76" i="10"/>
  <c r="N75" i="10"/>
  <c r="J75" i="10"/>
  <c r="N73" i="10"/>
  <c r="J73" i="10"/>
  <c r="N72" i="10"/>
  <c r="N71" i="10"/>
  <c r="N70" i="10"/>
  <c r="J70" i="10"/>
  <c r="N69" i="10"/>
  <c r="J69" i="10"/>
  <c r="N64" i="10"/>
  <c r="J64" i="10"/>
  <c r="N63" i="10"/>
  <c r="J63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N23" i="10"/>
  <c r="J23" i="10"/>
  <c r="E23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3" i="10" l="1"/>
  <c r="N296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<sst xmlns="http://schemas.openxmlformats.org/spreadsheetml/2006/main" count="1814" uniqueCount="769">
  <si>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</si>
  <si>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</si>
  <si>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</si>
  <si>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</si>
  <si>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</si>
  <si>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</si>
  <si>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</si>
  <si>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</si>
  <si>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</si>
  <si>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</si>
  <si>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</si>
  <si>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</si>
  <si>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</si>
  <si>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</si>
  <si>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</si>
  <si>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</si>
  <si>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</si>
  <si>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</si>
  <si>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</si>
  <si>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</si>
  <si>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</si>
  <si>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</si>
  <si>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</si>
  <si>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</si>
  <si>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</si>
  <si>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</si>
  <si>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</si>
  <si>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</si>
  <si>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</si>
  <si>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</si>
  <si>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</si>
  <si>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</si>
  <si>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</si>
  <si>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</si>
  <si>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</si>
  <si>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</si>
  <si>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</si>
  <si>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</si>
  <si>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</si>
  <si>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</si>
  <si>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</si>
  <si>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</si>
  <si>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</si>
  <si>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</si>
  <si>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</si>
  <si>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</si>
  <si>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</si>
  <si>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</si>
  <si>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</si>
  <si>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</si>
  <si>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</si>
  <si>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</si>
  <si>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</si>
  <si>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</si>
  <si>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</si>
  <si>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</si>
  <si>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</si>
  <si>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</si>
  <si>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</si>
  <si>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</si>
  <si>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</si>
  <si>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</si>
  <si>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</si>
  <si>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</si>
  <si>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</si>
  <si>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</si>
  <si>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</si>
  <si>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</si>
  <si>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</si>
  <si>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</si>
  <si>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</si>
  <si>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</si>
  <si>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</si>
  <si>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</si>
  <si>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</si>
  <si>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</si>
  <si>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</si>
  <si>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</si>
  <si>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</si>
  <si>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</si>
  <si>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</si>
  <si>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</si>
  <si>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</si>
  <si>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</si>
  <si>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</si>
  <si>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</si>
  <si>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</si>
  <si>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</si>
  <si>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</si>
  <si>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</si>
  <si>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</si>
  <si>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</si>
  <si>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</si>
  <si>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</si>
  <si>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</si>
  <si>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</si>
  <si>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</si>
  <si>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</si>
  <si>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</si>
  <si>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</si>
  <si>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</si>
  <si>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</si>
  <si>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</si>
  <si>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</si>
  <si>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</si>
  <si>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</si>
  <si>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</si>
  <si>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</si>
  <si>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</si>
  <si>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</si>
  <si>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</si>
  <si>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</si>
  <si>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</si>
  <si>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</si>
  <si>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</si>
  <si>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</si>
  <si>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</si>
  <si>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</si>
  <si>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</si>
  <si>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</si>
  <si>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</si>
  <si>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</si>
  <si>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</si>
  <si>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</si>
  <si>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</si>
  <si>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</si>
  <si>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</si>
  <si>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</si>
  <si>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</si>
  <si>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</si>
  <si>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</si>
  <si>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</si>
  <si>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</si>
  <si>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</si>
  <si>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</si>
  <si>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</si>
  <si>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</si>
  <si>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</si>
  <si>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</si>
  <si>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</si>
  <si>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</si>
  <si>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</si>
  <si>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</si>
  <si>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</si>
  <si>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</si>
  <si>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</si>
  <si>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</si>
  <si>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</si>
  <si>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</si>
  <si>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</si>
  <si>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</si>
  <si>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</si>
  <si>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</si>
  <si>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</si>
  <si>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</si>
  <si>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</si>
  <si>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</si>
  <si>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</si>
  <si>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</si>
  <si>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</si>
  <si>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</si>
  <si>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</si>
  <si>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</si>
  <si>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</si>
  <si>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</si>
  <si>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</si>
  <si>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</si>
  <si>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</si>
  <si>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</si>
  <si>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</si>
  <si>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</si>
  <si>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</si>
  <si>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</si>
  <si>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</si>
  <si>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</si>
  <si>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</si>
  <si>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</si>
  <si>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</si>
  <si>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</si>
  <si>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</si>
  <si>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</si>
  <si>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</si>
  <si>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</si>
  <si>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</si>
  <si>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</si>
  <si>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</si>
  <si>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</si>
  <si>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</si>
  <si>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</si>
  <si>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</si>
  <si>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</si>
  <si>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</si>
  <si>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</si>
  <si>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</si>
  <si>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</si>
  <si>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</si>
  <si>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</si>
  <si>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</si>
  <si>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</si>
  <si>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</si>
  <si>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</si>
  <si>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</si>
  <si>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</si>
  <si>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</si>
  <si>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</si>
  <si>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</si>
  <si>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</si>
  <si>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</si>
  <si>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</si>
  <si>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</si>
  <si>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</si>
  <si>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</si>
  <si>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</si>
  <si>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</si>
  <si>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</si>
  <si>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</si>
  <si>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</si>
  <si>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</si>
  <si>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</si>
  <si>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</si>
  <si>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</si>
  <si>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</si>
  <si>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</si>
  <si>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</si>
  <si>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</si>
  <si>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</si>
  <si>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</si>
  <si>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</si>
  <si>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</si>
  <si>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</si>
  <si>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</si>
  <si>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</si>
  <si>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</si>
  <si>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</si>
  <si>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</si>
  <si>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</si>
  <si>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</si>
  <si>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</si>
  <si>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</si>
  <si>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</si>
  <si>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</si>
  <si>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</si>
  <si>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</si>
  <si>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</si>
  <si>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</si>
  <si>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</si>
  <si>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</si>
  <si>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</si>
  <si>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</si>
  <si>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</si>
  <si>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</si>
  <si>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</si>
  <si>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</si>
  <si>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</si>
  <si>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</si>
  <si>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</si>
  <si>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</si>
  <si>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</si>
  <si>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</si>
  <si>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</si>
  <si>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</si>
  <si>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</si>
  <si>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</si>
  <si>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</si>
  <si>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</si>
  <si>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</si>
  <si>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</si>
  <si>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</si>
  <si>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</si>
  <si>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</si>
  <si>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</si>
  <si>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</si>
  <si>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</si>
  <si>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</si>
  <si>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</si>
  <si>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</si>
  <si>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</si>
  <si>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</si>
  <si>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</si>
  <si>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</si>
  <si>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</si>
  <si>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</si>
  <si>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</si>
  <si>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</si>
  <si>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</si>
  <si>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</si>
  <si>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</si>
  <si>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</si>
  <si>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</si>
  <si>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</si>
  <si>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</si>
  <si>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</si>
  <si>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</si>
  <si>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</si>
  <si>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</si>
  <si>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</si>
  <si>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</si>
  <si>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</si>
  <si>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</si>
  <si>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</si>
  <si>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</si>
  <si>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</si>
  <si>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</si>
  <si>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</si>
  <si>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</si>
  <si>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</si>
  <si>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</si>
  <si>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</si>
  <si>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</si>
  <si>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</si>
  <si>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</si>
  <si>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</si>
  <si>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</si>
  <si>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</si>
  <si>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</si>
  <si>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</si>
  <si>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</si>
  <si>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</si>
  <si>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</si>
  <si>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</si>
  <si>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</si>
  <si>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</si>
  <si>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</si>
  <si>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</si>
  <si>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</si>
  <si>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</si>
  <si>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</si>
  <si>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</si>
  <si>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</si>
  <si>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</si>
  <si>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</si>
  <si>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</si>
  <si>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</si>
  <si>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</si>
  <si>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</si>
  <si>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</si>
  <si>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</si>
  <si>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</si>
  <si>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</si>
  <si>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</si>
  <si>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</si>
  <si>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</si>
  <si>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</si>
  <si>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</si>
  <si>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</si>
  <si>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</si>
  <si>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</si>
  <si>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</si>
  <si>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</si>
  <si>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</si>
  <si>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</si>
  <si>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</si>
  <si>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</si>
  <si>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</si>
  <si>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</si>
  <si>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</si>
  <si>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</si>
  <si>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</si>
  <si>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</si>
  <si>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</si>
  <si>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</si>
  <si>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</si>
  <si>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</si>
  <si>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</si>
  <si>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</si>
  <si>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</si>
  <si>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</si>
  <si>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</si>
  <si>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</si>
  <si>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</si>
  <si>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</si>
  <si>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</si>
  <si>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</si>
  <si>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</si>
  <si>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</si>
  <si>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</si>
  <si>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</si>
  <si>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</si>
  <si>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</si>
  <si>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</si>
  <si>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</si>
  <si>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</si>
  <si>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</si>
  <si>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</si>
  <si>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</si>
  <si>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</si>
  <si>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</si>
  <si>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</si>
  <si>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</si>
  <si>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</si>
  <si>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</si>
  <si>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</si>
  <si>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</si>
  <si>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</si>
  <si>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</si>
  <si>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</si>
  <si>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</si>
  <si>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</si>
  <si>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</si>
  <si>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</si>
  <si>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</si>
  <si>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</si>
  <si>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</si>
  <si>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</si>
  <si>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</si>
  <si>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</si>
  <si>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</si>
  <si>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</si>
  <si>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</si>
  <si>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</si>
  <si>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</si>
  <si>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</si>
  <si>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</si>
  <si>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</si>
  <si>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</si>
  <si>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</si>
  <si>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</si>
  <si>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</si>
  <si>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</si>
  <si>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</si>
  <si>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</si>
  <si>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</si>
  <si>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</si>
  <si>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</si>
  <si>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</si>
  <si>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</si>
  <si>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</si>
  <si>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</si>
  <si>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</si>
  <si>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</si>
  <si>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</si>
  <si>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</si>
  <si>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</si>
  <si>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</si>
  <si>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</si>
  <si>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</si>
  <si>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</si>
  <si>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</si>
  <si>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</si>
  <si>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</si>
  <si>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</si>
  <si>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</si>
  <si>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</si>
  <si>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</si>
  <si>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</si>
  <si>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</si>
  <si>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</si>
  <si>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</si>
  <si>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</si>
  <si>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</si>
  <si>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</si>
  <si>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</si>
  <si>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</si>
  <si>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</si>
  <si>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</si>
  <si>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</si>
  <si>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</si>
  <si>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</si>
  <si>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</si>
  <si>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</si>
  <si>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</si>
  <si>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</si>
  <si>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</si>
  <si>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</si>
  <si>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</si>
  <si>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</si>
  <si>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</si>
  <si>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</si>
  <si>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</si>
  <si>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</si>
  <si>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</si>
  <si>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</si>
  <si>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</si>
  <si>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</si>
  <si>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</si>
  <si>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</si>
  <si>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</si>
  <si>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</si>
  <si>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</si>
  <si>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</si>
  <si>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</si>
  <si>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</si>
  <si>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</si>
  <si>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</si>
  <si>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</si>
  <si>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</si>
  <si>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</si>
  <si>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</si>
  <si>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</si>
  <si>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</si>
  <si>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</si>
  <si>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</si>
  <si>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</si>
  <si>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</si>
  <si>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</si>
  <si>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</si>
  <si>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</si>
  <si>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</si>
  <si>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</si>
  <si>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</si>
  <si>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</si>
  <si>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</si>
  <si>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</si>
  <si>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</si>
  <si>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</si>
  <si>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</si>
  <si>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</si>
  <si>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</si>
  <si>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</si>
  <si>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</si>
  <si>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</si>
  <si>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</si>
  <si>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</si>
  <si>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</si>
  <si>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</si>
  <si>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</si>
  <si>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</si>
  <si>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</si>
  <si>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</si>
  <si>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</si>
  <si>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</si>
  <si>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</si>
  <si>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</si>
  <si>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</si>
  <si>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</si>
  <si>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</si>
  <si>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</si>
  <si>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</si>
  <si>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</si>
  <si>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</si>
  <si>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</si>
  <si>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</si>
  <si>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</si>
  <si>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</si>
  <si>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</si>
  <si>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</si>
  <si>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</si>
  <si>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</si>
  <si>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</si>
  <si>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</si>
  <si>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</si>
  <si>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</si>
  <si>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</si>
  <si>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</si>
  <si>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</si>
  <si>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</si>
  <si>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</si>
  <si>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</si>
  <si>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</si>
  <si>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</si>
  <si>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</si>
  <si>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</si>
  <si>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</si>
  <si>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</si>
  <si>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</si>
  <si>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</si>
  <si>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</si>
  <si>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</si>
  <si>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</si>
  <si>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</si>
  <si>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</si>
  <si>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</si>
  <si>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</si>
  <si>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</si>
  <si>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</si>
  <si>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</si>
  <si>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</si>
  <si>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</si>
  <si>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</si>
  <si>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</si>
  <si>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</si>
  <si>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</si>
  <si>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</si>
  <si>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</si>
  <si>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</si>
  <si>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</si>
  <si>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</si>
  <si>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</si>
  <si>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</si>
  <si>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</si>
  <si>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</si>
  <si>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</si>
  <si>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</si>
  <si>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</si>
  <si>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</si>
  <si>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</si>
  <si>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</si>
  <si>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</si>
  <si>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</si>
  <si>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</si>
  <si>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</si>
  <si>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</si>
  <si>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</si>
  <si>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</si>
  <si>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</si>
  <si>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</si>
  <si>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</si>
  <si>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</si>
  <si>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</si>
  <si>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</si>
  <si>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</si>
  <si>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</si>
  <si>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</si>
  <si>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</si>
  <si>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</si>
  <si>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</si>
  <si>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</si>
  <si>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</si>
  <si>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</si>
  <si>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</si>
  <si>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</si>
  <si>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</si>
  <si>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</si>
  <si>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</si>
  <si>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</si>
  <si>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</si>
  <si>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</si>
  <si>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</si>
  <si>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</si>
  <si>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</si>
  <si>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</si>
  <si>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</si>
  <si>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</si>
  <si>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</si>
  <si>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</si>
  <si>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</si>
  <si>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</si>
  <si>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</si>
  <si>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</si>
  <si>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</si>
  <si>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</si>
  <si>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</si>
  <si>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</si>
  <si>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</si>
  <si>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</si>
  <si>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</si>
  <si>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</si>
  <si>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</si>
  <si>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</si>
  <si>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</si>
  <si>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</si>
  <si>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</si>
  <si>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</si>
  <si>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</si>
  <si>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</si>
  <si>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</si>
  <si>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</si>
  <si>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</si>
  <si>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</si>
  <si>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</si>
  <si>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</si>
  <si>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</si>
  <si>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</si>
  <si>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</si>
  <si>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</si>
  <si>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</si>
  <si>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</si>
  <si>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</si>
  <si>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</si>
  <si>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</si>
  <si>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</si>
  <si>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</si>
  <si>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</si>
  <si>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</si>
  <si>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</si>
  <si>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</si>
  <si>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</si>
  <si>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</si>
  <si>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</si>
  <si>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</si>
  <si>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</si>
  <si>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</si>
  <si>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</si>
  <si>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</si>
  <si>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</si>
  <si>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</si>
  <si>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</si>
  <si>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</si>
  <si>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</si>
  <si>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</si>
  <si>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</si>
  <si>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</si>
  <si>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</si>
  <si>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</si>
  <si>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</si>
  <si>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</si>
  <si>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</si>
  <si>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</si>
  <si>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</si>
  <si>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</si>
  <si>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</si>
  <si>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</si>
  <si>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</si>
  <si>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</si>
  <si>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</si>
  <si>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</si>
  <si>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</si>
  <si>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</si>
  <si>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</si>
  <si>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</si>
  <si>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</si>
  <si>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</si>
  <si>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</si>
  <si>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</si>
  <si>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</si>
  <si>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</si>
  <si>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</si>
  <si>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</si>
  <si>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</si>
  <si>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</si>
  <si>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</si>
  <si>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</si>
  <si>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</si>
  <si>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</si>
  <si>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</si>
  <si>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</si>
  <si>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</si>
  <si>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</si>
  <si>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</si>
  <si>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</si>
  <si>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</si>
  <si>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</si>
  <si>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</si>
  <si>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</si>
  <si>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</si>
  <si>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</si>
  <si>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</si>
  <si>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</si>
  <si>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</si>
  <si>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</si>
  <si>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</si>
  <si>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</si>
  <si>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</si>
  <si>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</si>
  <si>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</si>
  <si>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</si>
  <si>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</si>
  <si>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</si>
  <si>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</si>
  <si>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</si>
  <si>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</si>
  <si>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</si>
  <si>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</si>
  <si>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</si>
  <si>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</si>
  <si>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A-78941----</t>
  </si>
  <si>
    <t>24475--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</si>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</sst>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5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64" fillId="0" borderId="26" xfId="0" applyFont="1" applyFill="1" applyBorder="1" applyAlignment="1">
      <alignment wrapText="1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4" fontId="2" fillId="0" borderId="21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77" fillId="0" borderId="21" xfId="0" applyFont="1" applyFill="1" applyBorder="1" applyAlignment="1">
      <alignment horizontal="center" wrapText="1"/>
    </xf>
    <xf numFmtId="0" fontId="9" fillId="0" borderId="106" xfId="0" applyFont="1" applyFill="1" applyBorder="1" applyAlignment="1">
      <alignment horizontal="center" vertical="center"/>
    </xf>
    <xf numFmtId="166" fontId="9" fillId="0" borderId="107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6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33" fillId="14" borderId="26" xfId="0" applyFont="1" applyFill="1" applyBorder="1" applyAlignment="1">
      <alignment horizontal="center" vertical="center"/>
    </xf>
    <xf numFmtId="4" fontId="7" fillId="0" borderId="26" xfId="0" applyNumberFormat="1" applyFont="1" applyBorder="1" applyAlignment="1">
      <alignment wrapText="1"/>
    </xf>
    <xf numFmtId="165" fontId="6" fillId="14" borderId="26" xfId="0" applyNumberFormat="1" applyFont="1" applyFill="1" applyBorder="1" applyAlignment="1">
      <alignment horizontal="center"/>
    </xf>
    <xf numFmtId="165" fontId="65" fillId="14" borderId="26" xfId="0" applyNumberFormat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85" fillId="0" borderId="110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11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4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6" xfId="1" applyFont="1" applyFill="1" applyBorder="1" applyAlignment="1">
      <alignment horizontal="center" vertical="center"/>
    </xf>
    <xf numFmtId="0" fontId="19" fillId="0" borderId="117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6" xfId="0" applyNumberFormat="1" applyFont="1" applyFill="1" applyBorder="1" applyAlignment="1">
      <alignment wrapText="1"/>
    </xf>
    <xf numFmtId="164" fontId="9" fillId="0" borderId="16" xfId="0" applyNumberFormat="1" applyFont="1" applyFill="1" applyBorder="1" applyAlignment="1">
      <alignment horizontal="center" wrapText="1"/>
    </xf>
    <xf numFmtId="4" fontId="7" fillId="0" borderId="108" xfId="0" applyNumberFormat="1" applyFont="1" applyFill="1" applyBorder="1" applyAlignment="1">
      <alignment horizontal="center" wrapText="1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8" xfId="0" applyFont="1" applyBorder="1" applyAlignment="1">
      <alignment horizontal="center"/>
    </xf>
    <xf numFmtId="165" fontId="8" fillId="0" borderId="117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6" fillId="0" borderId="94" xfId="0" applyFont="1" applyBorder="1" applyAlignment="1">
      <alignment horizontal="center" vertical="center" wrapText="1"/>
    </xf>
    <xf numFmtId="0" fontId="16" fillId="0" borderId="95" xfId="0" applyFont="1" applyBorder="1" applyAlignment="1">
      <alignment horizontal="center" vertical="center" wrapText="1"/>
    </xf>
    <xf numFmtId="0" fontId="16" fillId="0" borderId="96" xfId="0" applyFont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1" fontId="7" fillId="0" borderId="100" xfId="0" applyNumberFormat="1" applyFont="1" applyBorder="1" applyAlignment="1">
      <alignment horizontal="center" vertical="center" wrapText="1"/>
    </xf>
    <xf numFmtId="0" fontId="9" fillId="0" borderId="101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0" fontId="9" fillId="0" borderId="104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03" xfId="0" applyNumberFormat="1" applyFont="1" applyFill="1" applyBorder="1" applyAlignment="1">
      <alignment horizontal="center" vertical="center" wrapText="1"/>
    </xf>
    <xf numFmtId="166" fontId="12" fillId="0" borderId="105" xfId="0" applyNumberFormat="1" applyFont="1" applyFill="1" applyBorder="1" applyAlignment="1">
      <alignment horizontal="center" vertical="center" wrapText="1"/>
    </xf>
    <xf numFmtId="44" fontId="88" fillId="0" borderId="109" xfId="1" applyFont="1" applyBorder="1" applyAlignment="1">
      <alignment horizontal="center" vertical="center" wrapText="1"/>
    </xf>
    <xf numFmtId="44" fontId="88" fillId="0" borderId="115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13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CCFF"/>
      <color rgb="FF99FF33"/>
      <color rgb="FF660033"/>
      <color rgb="FF800000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30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363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thickBot="1" x14ac:dyDescent="0.3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365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02"/>
      <c r="M90" s="100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02"/>
      <c r="M91" s="100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04"/>
      <c r="P97" s="100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05"/>
      <c r="P98" s="100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993" t="s">
        <v>27</v>
      </c>
      <c r="G262" s="993"/>
      <c r="H262" s="99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6" sqref="G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4" customWidth="1"/>
    <col min="7" max="7" width="14.140625" style="298" bestFit="1" customWidth="1"/>
    <col min="8" max="8" width="13.28515625" style="301" customWidth="1"/>
    <col min="9" max="9" width="16.28515625" style="814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666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562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ht="24" thickBot="1" x14ac:dyDescent="0.4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563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42" t="s">
        <v>6</v>
      </c>
      <c r="D3" s="14" t="s">
        <v>7</v>
      </c>
      <c r="E3" s="15" t="s">
        <v>8</v>
      </c>
      <c r="F3" s="801" t="s">
        <v>9</v>
      </c>
      <c r="G3" s="17" t="s">
        <v>10</v>
      </c>
      <c r="H3" s="18" t="s">
        <v>11</v>
      </c>
      <c r="I3" s="816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32" t="s">
        <v>31</v>
      </c>
      <c r="B4" s="852" t="s">
        <v>688</v>
      </c>
      <c r="C4" s="841"/>
      <c r="D4" s="833"/>
      <c r="E4" s="834"/>
      <c r="F4" s="835">
        <v>18650</v>
      </c>
      <c r="G4" s="836">
        <v>45201</v>
      </c>
      <c r="H4" s="837"/>
      <c r="I4" s="838">
        <v>18650</v>
      </c>
      <c r="J4" s="39">
        <f>I4-F4</f>
        <v>0</v>
      </c>
      <c r="K4" s="839">
        <v>46.2</v>
      </c>
      <c r="L4" s="843"/>
      <c r="M4" s="844"/>
      <c r="N4" s="42">
        <f>K4*I4</f>
        <v>861630</v>
      </c>
      <c r="O4" s="853" t="s">
        <v>21</v>
      </c>
      <c r="P4" s="664">
        <v>45208</v>
      </c>
      <c r="Q4" s="845"/>
      <c r="R4" s="846"/>
      <c r="S4" s="847"/>
      <c r="T4" s="848"/>
      <c r="U4" s="849"/>
      <c r="V4" s="850"/>
      <c r="W4" s="851"/>
      <c r="X4" s="840"/>
    </row>
    <row r="5" spans="1:24" ht="33" customHeight="1" thickTop="1" thickBot="1" x14ac:dyDescent="0.4">
      <c r="A5" s="798" t="s">
        <v>31</v>
      </c>
      <c r="B5" s="559" t="s">
        <v>42</v>
      </c>
      <c r="C5" s="78"/>
      <c r="D5" s="33"/>
      <c r="E5" s="34">
        <f>D5*F5</f>
        <v>0</v>
      </c>
      <c r="F5" s="802">
        <v>21540</v>
      </c>
      <c r="G5" s="657">
        <v>45203</v>
      </c>
      <c r="H5" s="553">
        <v>43925</v>
      </c>
      <c r="I5" s="817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89"/>
      <c r="X5" s="788"/>
    </row>
    <row r="6" spans="1:24" ht="33" customHeight="1" thickTop="1" thickBot="1" x14ac:dyDescent="0.4">
      <c r="A6" s="798" t="s">
        <v>679</v>
      </c>
      <c r="B6" s="559" t="s">
        <v>563</v>
      </c>
      <c r="C6" s="78"/>
      <c r="D6" s="784"/>
      <c r="E6" s="34">
        <f>D6*F6</f>
        <v>0</v>
      </c>
      <c r="F6" s="802">
        <v>22410</v>
      </c>
      <c r="G6" s="657">
        <v>45205</v>
      </c>
      <c r="H6" s="553" t="s">
        <v>686</v>
      </c>
      <c r="I6" s="817">
        <v>22910</v>
      </c>
      <c r="J6" s="39">
        <f t="shared" ref="J6:J70" si="0">I6-F6</f>
        <v>500</v>
      </c>
      <c r="K6" s="40">
        <v>33.5</v>
      </c>
      <c r="L6" s="565"/>
      <c r="M6" s="554"/>
      <c r="N6" s="42">
        <f t="shared" ref="N6:N71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51" t="s">
        <v>767</v>
      </c>
      <c r="X6" s="5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3">
        <v>0</v>
      </c>
      <c r="G7" s="658">
        <v>45205</v>
      </c>
      <c r="H7" s="453" t="s">
        <v>680</v>
      </c>
      <c r="I7" s="818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681</v>
      </c>
      <c r="Q7" s="64"/>
      <c r="R7" s="65"/>
      <c r="S7" s="47"/>
      <c r="T7" s="48"/>
      <c r="U7" s="49"/>
      <c r="V7" s="50"/>
      <c r="W7" s="49" t="s">
        <v>767</v>
      </c>
      <c r="X7" s="5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3">
        <v>23270</v>
      </c>
      <c r="G8" s="658">
        <v>45208</v>
      </c>
      <c r="H8" s="506" t="s">
        <v>682</v>
      </c>
      <c r="I8" s="818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24.75" thickTop="1" thickBot="1" x14ac:dyDescent="0.4">
      <c r="A9" s="767" t="s">
        <v>81</v>
      </c>
      <c r="B9" s="613" t="s">
        <v>669</v>
      </c>
      <c r="C9" s="55" t="s">
        <v>670</v>
      </c>
      <c r="D9" s="56"/>
      <c r="E9" s="34">
        <f t="shared" ref="E9:E61" si="2">D9*F9</f>
        <v>0</v>
      </c>
      <c r="F9" s="803">
        <v>8140</v>
      </c>
      <c r="G9" s="658">
        <v>45210</v>
      </c>
      <c r="H9" s="556">
        <v>3932</v>
      </c>
      <c r="I9" s="818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790"/>
      <c r="X9" s="788"/>
    </row>
    <row r="10" spans="1:24" ht="24.75" thickTop="1" thickBot="1" x14ac:dyDescent="0.4">
      <c r="A10" s="76" t="s">
        <v>81</v>
      </c>
      <c r="B10" s="613" t="s">
        <v>671</v>
      </c>
      <c r="C10" s="67" t="s">
        <v>672</v>
      </c>
      <c r="D10" s="56"/>
      <c r="E10" s="34">
        <f t="shared" si="2"/>
        <v>0</v>
      </c>
      <c r="F10" s="803">
        <v>9390</v>
      </c>
      <c r="G10" s="658">
        <v>45211</v>
      </c>
      <c r="H10" s="506">
        <v>3936</v>
      </c>
      <c r="I10" s="818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791"/>
      <c r="X10" s="788"/>
    </row>
    <row r="11" spans="1:24" ht="39.75" customHeight="1" thickTop="1" thickBot="1" x14ac:dyDescent="0.4">
      <c r="A11" s="76" t="s">
        <v>675</v>
      </c>
      <c r="B11" s="613" t="s">
        <v>673</v>
      </c>
      <c r="C11" s="67" t="s">
        <v>674</v>
      </c>
      <c r="D11" s="56"/>
      <c r="E11" s="34">
        <f t="shared" si="2"/>
        <v>0</v>
      </c>
      <c r="F11" s="803">
        <v>22850</v>
      </c>
      <c r="G11" s="658">
        <v>45212</v>
      </c>
      <c r="H11" s="453" t="s">
        <v>743</v>
      </c>
      <c r="I11" s="818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678</v>
      </c>
      <c r="U11" s="49"/>
      <c r="V11" s="50"/>
      <c r="W11" s="49" t="s">
        <v>767</v>
      </c>
      <c r="X11" s="5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731</v>
      </c>
      <c r="D12" s="56"/>
      <c r="E12" s="34">
        <f t="shared" si="2"/>
        <v>0</v>
      </c>
      <c r="F12" s="803">
        <v>24090</v>
      </c>
      <c r="G12" s="658">
        <v>45215</v>
      </c>
      <c r="H12" s="506"/>
      <c r="I12" s="818">
        <v>24090</v>
      </c>
      <c r="J12" s="39">
        <f t="shared" si="0"/>
        <v>0</v>
      </c>
      <c r="K12" s="40">
        <v>47.5</v>
      </c>
      <c r="L12" s="1191"/>
      <c r="M12" s="1192"/>
      <c r="N12" s="42">
        <f t="shared" si="1"/>
        <v>1144275</v>
      </c>
      <c r="O12" s="474"/>
      <c r="P12" s="666"/>
      <c r="Q12" s="64"/>
      <c r="R12" s="65"/>
      <c r="S12" s="47"/>
      <c r="T12" s="48"/>
      <c r="U12" s="49"/>
      <c r="V12" s="50"/>
      <c r="W12" s="49"/>
      <c r="X12" s="52"/>
    </row>
    <row r="13" spans="1:24" ht="30.75" customHeight="1" thickTop="1" thickBot="1" x14ac:dyDescent="0.4">
      <c r="A13" s="76" t="s">
        <v>562</v>
      </c>
      <c r="B13" s="613" t="s">
        <v>42</v>
      </c>
      <c r="C13" s="67" t="s">
        <v>739</v>
      </c>
      <c r="D13" s="56"/>
      <c r="E13" s="34">
        <f t="shared" si="2"/>
        <v>0</v>
      </c>
      <c r="F13" s="803">
        <v>29235</v>
      </c>
      <c r="G13" s="658">
        <v>45219</v>
      </c>
      <c r="H13" s="453" t="s">
        <v>746</v>
      </c>
      <c r="I13" s="818">
        <v>22880</v>
      </c>
      <c r="J13" s="39">
        <f t="shared" si="0"/>
        <v>-6355</v>
      </c>
      <c r="K13" s="40">
        <v>34.5</v>
      </c>
      <c r="L13" s="568"/>
      <c r="M13" s="463"/>
      <c r="N13" s="42">
        <f t="shared" si="1"/>
        <v>789360</v>
      </c>
      <c r="O13" s="474"/>
      <c r="P13" s="666"/>
      <c r="Q13" s="64">
        <v>31400</v>
      </c>
      <c r="R13" s="65">
        <v>45219</v>
      </c>
      <c r="S13" s="47"/>
      <c r="T13" s="48"/>
      <c r="U13" s="49"/>
      <c r="V13" s="50"/>
      <c r="W13" s="49" t="s">
        <v>767</v>
      </c>
      <c r="X13" s="52">
        <v>4176</v>
      </c>
    </row>
    <row r="14" spans="1:24" ht="34.5" customHeight="1" thickTop="1" thickBot="1" x14ac:dyDescent="0.4">
      <c r="A14" s="53"/>
      <c r="B14" s="613"/>
      <c r="C14" s="55"/>
      <c r="D14" s="56"/>
      <c r="E14" s="34">
        <f t="shared" si="2"/>
        <v>0</v>
      </c>
      <c r="F14" s="803"/>
      <c r="G14" s="658"/>
      <c r="H14" s="453"/>
      <c r="I14" s="818"/>
      <c r="J14" s="39">
        <f t="shared" si="0"/>
        <v>0</v>
      </c>
      <c r="K14" s="40"/>
      <c r="L14" s="568"/>
      <c r="M14" s="463"/>
      <c r="N14" s="42">
        <f t="shared" si="1"/>
        <v>0</v>
      </c>
      <c r="O14" s="476"/>
      <c r="P14" s="666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56"/>
      <c r="E15" s="34">
        <f t="shared" si="2"/>
        <v>0</v>
      </c>
      <c r="F15" s="803"/>
      <c r="G15" s="658"/>
      <c r="H15" s="453"/>
      <c r="I15" s="818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37.5" customHeight="1" thickTop="1" thickBot="1" x14ac:dyDescent="0.4">
      <c r="A16" s="53"/>
      <c r="B16" s="54"/>
      <c r="C16" s="55"/>
      <c r="D16" s="73"/>
      <c r="E16" s="34">
        <f t="shared" si="2"/>
        <v>0</v>
      </c>
      <c r="F16" s="803"/>
      <c r="G16" s="658"/>
      <c r="H16" s="453"/>
      <c r="I16" s="818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791"/>
      <c r="X16" s="788"/>
    </row>
    <row r="17" spans="1:24" ht="27.75" customHeight="1" thickTop="1" thickBot="1" x14ac:dyDescent="0.4">
      <c r="A17" s="76"/>
      <c r="B17" s="54"/>
      <c r="C17" s="55"/>
      <c r="D17" s="56"/>
      <c r="E17" s="34">
        <f t="shared" si="2"/>
        <v>0</v>
      </c>
      <c r="F17" s="803"/>
      <c r="G17" s="658"/>
      <c r="H17" s="453"/>
      <c r="I17" s="818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791"/>
      <c r="X17" s="788"/>
    </row>
    <row r="18" spans="1:24" ht="27.75" customHeight="1" thickTop="1" thickBot="1" x14ac:dyDescent="0.4">
      <c r="A18" s="76"/>
      <c r="B18" s="54"/>
      <c r="C18" s="77"/>
      <c r="D18" s="56"/>
      <c r="E18" s="34">
        <f t="shared" si="2"/>
        <v>0</v>
      </c>
      <c r="F18" s="803"/>
      <c r="G18" s="658"/>
      <c r="H18" s="453"/>
      <c r="I18" s="818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3"/>
      <c r="G19" s="658"/>
      <c r="H19" s="453"/>
      <c r="I19" s="818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53"/>
      <c r="B20" s="54"/>
      <c r="C20" s="77"/>
      <c r="D20" s="56"/>
      <c r="E20" s="34">
        <f t="shared" si="2"/>
        <v>0</v>
      </c>
      <c r="F20" s="803"/>
      <c r="G20" s="658"/>
      <c r="H20" s="453"/>
      <c r="I20" s="818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791"/>
      <c r="X20" s="78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3"/>
      <c r="G21" s="658"/>
      <c r="H21" s="453"/>
      <c r="I21" s="818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791"/>
      <c r="X21" s="788"/>
    </row>
    <row r="22" spans="1:24" ht="24" customHeight="1" thickTop="1" thickBot="1" x14ac:dyDescent="0.4">
      <c r="A22" s="712"/>
      <c r="B22" s="54"/>
      <c r="C22" s="78"/>
      <c r="D22" s="56"/>
      <c r="E22" s="34">
        <f t="shared" si="2"/>
        <v>0</v>
      </c>
      <c r="F22" s="803"/>
      <c r="G22" s="658"/>
      <c r="H22" s="453"/>
      <c r="I22" s="818"/>
      <c r="J22" s="39">
        <f t="shared" si="0"/>
        <v>0</v>
      </c>
      <c r="K22" s="40"/>
      <c r="L22" s="566"/>
      <c r="M22" s="61"/>
      <c r="N22" s="42" t="s">
        <v>26</v>
      </c>
      <c r="O22" s="478"/>
      <c r="P22" s="666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/>
      <c r="B23" s="612"/>
      <c r="C23" s="55"/>
      <c r="D23" s="56"/>
      <c r="E23" s="34">
        <f t="shared" si="2"/>
        <v>0</v>
      </c>
      <c r="F23" s="804"/>
      <c r="G23" s="658"/>
      <c r="H23" s="453"/>
      <c r="I23" s="819"/>
      <c r="J23" s="39">
        <f t="shared" si="0"/>
        <v>0</v>
      </c>
      <c r="K23" s="40"/>
      <c r="L23" s="566"/>
      <c r="M23" s="61"/>
      <c r="N23" s="42">
        <f t="shared" si="1"/>
        <v>0</v>
      </c>
      <c r="O23" s="476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2"/>
        <v>0</v>
      </c>
      <c r="F25" s="803"/>
      <c r="G25" s="658"/>
      <c r="H25" s="453"/>
      <c r="I25" s="818"/>
      <c r="J25" s="39">
        <f t="shared" si="0"/>
        <v>0</v>
      </c>
      <c r="K25" s="81"/>
      <c r="L25" s="566"/>
      <c r="M25" s="61"/>
      <c r="N25" s="42">
        <f t="shared" si="1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2"/>
        <v>0</v>
      </c>
      <c r="F26" s="803"/>
      <c r="G26" s="658"/>
      <c r="H26" s="453"/>
      <c r="I26" s="818"/>
      <c r="J26" s="39">
        <f t="shared" si="0"/>
        <v>0</v>
      </c>
      <c r="K26" s="81"/>
      <c r="L26" s="566"/>
      <c r="M26" s="61"/>
      <c r="N26" s="42">
        <f t="shared" si="1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2"/>
        <v>0</v>
      </c>
      <c r="F27" s="803"/>
      <c r="G27" s="658"/>
      <c r="H27" s="453"/>
      <c r="I27" s="818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2"/>
        <v>0</v>
      </c>
      <c r="F28" s="805"/>
      <c r="G28" s="120"/>
      <c r="H28" s="59"/>
      <c r="I28" s="806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2"/>
        <v>0</v>
      </c>
      <c r="F29" s="805"/>
      <c r="G29" s="120"/>
      <c r="H29" s="59"/>
      <c r="I29" s="806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2"/>
        <v>0</v>
      </c>
      <c r="F30" s="805"/>
      <c r="G30" s="120"/>
      <c r="H30" s="59"/>
      <c r="I30" s="806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2"/>
        <v>0</v>
      </c>
      <c r="F31" s="805"/>
      <c r="G31" s="120"/>
      <c r="H31" s="59"/>
      <c r="I31" s="806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2"/>
        <v>0</v>
      </c>
      <c r="F32" s="805"/>
      <c r="G32" s="120"/>
      <c r="H32" s="59"/>
      <c r="I32" s="806"/>
      <c r="J32" s="39">
        <f t="shared" si="0"/>
        <v>0</v>
      </c>
      <c r="K32" s="81"/>
      <c r="L32" s="566"/>
      <c r="M32" s="61"/>
      <c r="N32" s="42">
        <f t="shared" si="1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2"/>
        <v>0</v>
      </c>
      <c r="F33" s="805"/>
      <c r="G33" s="120"/>
      <c r="H33" s="59"/>
      <c r="I33" s="806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2"/>
        <v>0</v>
      </c>
      <c r="F34" s="805"/>
      <c r="G34" s="120"/>
      <c r="H34" s="59"/>
      <c r="I34" s="806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2"/>
        <v>0</v>
      </c>
      <c r="F35" s="805"/>
      <c r="G35" s="120"/>
      <c r="H35" s="59"/>
      <c r="I35" s="806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5"/>
      <c r="G36" s="120"/>
      <c r="H36" s="59"/>
      <c r="I36" s="806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2"/>
        <v>0</v>
      </c>
      <c r="F37" s="805"/>
      <c r="G37" s="120"/>
      <c r="H37" s="59"/>
      <c r="I37" s="806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2"/>
        <v>0</v>
      </c>
      <c r="F38" s="805"/>
      <c r="G38" s="120"/>
      <c r="H38" s="59"/>
      <c r="I38" s="806"/>
      <c r="J38" s="39">
        <f t="shared" si="0"/>
        <v>0</v>
      </c>
      <c r="K38" s="81"/>
      <c r="L38" s="566"/>
      <c r="M38" s="61"/>
      <c r="N38" s="42">
        <f t="shared" si="1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2"/>
        <v>0</v>
      </c>
      <c r="F39" s="805"/>
      <c r="G39" s="120"/>
      <c r="H39" s="59"/>
      <c r="I39" s="806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2"/>
        <v>0</v>
      </c>
      <c r="F40" s="805"/>
      <c r="G40" s="120"/>
      <c r="H40" s="59"/>
      <c r="I40" s="806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2"/>
        <v>0</v>
      </c>
      <c r="F41" s="805"/>
      <c r="G41" s="120"/>
      <c r="H41" s="59"/>
      <c r="I41" s="806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2"/>
        <v>0</v>
      </c>
      <c r="F42" s="805"/>
      <c r="G42" s="120"/>
      <c r="H42" s="59"/>
      <c r="I42" s="806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2"/>
        <v>0</v>
      </c>
      <c r="F43" s="805"/>
      <c r="G43" s="120"/>
      <c r="H43" s="59"/>
      <c r="I43" s="806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2"/>
        <v>0</v>
      </c>
      <c r="F44" s="805"/>
      <c r="G44" s="120"/>
      <c r="H44" s="59"/>
      <c r="I44" s="806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2"/>
        <v>0</v>
      </c>
      <c r="F45" s="805"/>
      <c r="G45" s="120"/>
      <c r="H45" s="59"/>
      <c r="I45" s="806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2"/>
        <v>0</v>
      </c>
      <c r="F46" s="805"/>
      <c r="G46" s="120"/>
      <c r="H46" s="59"/>
      <c r="I46" s="806"/>
      <c r="J46" s="39">
        <f t="shared" si="0"/>
        <v>0</v>
      </c>
      <c r="K46" s="81"/>
      <c r="L46" s="566"/>
      <c r="M46" s="61"/>
      <c r="N46" s="42">
        <f t="shared" si="1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5"/>
      <c r="G47" s="120"/>
      <c r="H47" s="59"/>
      <c r="I47" s="806"/>
      <c r="J47" s="39">
        <f t="shared" si="0"/>
        <v>0</v>
      </c>
      <c r="K47" s="81"/>
      <c r="L47" s="566"/>
      <c r="M47" s="61"/>
      <c r="N47" s="42">
        <f t="shared" si="1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2"/>
        <v>0</v>
      </c>
      <c r="F48" s="805"/>
      <c r="G48" s="120"/>
      <c r="H48" s="59"/>
      <c r="I48" s="806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2"/>
        <v>0</v>
      </c>
      <c r="F49" s="805"/>
      <c r="G49" s="120"/>
      <c r="H49" s="59"/>
      <c r="I49" s="806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2"/>
        <v>0</v>
      </c>
      <c r="F50" s="805"/>
      <c r="G50" s="120"/>
      <c r="H50" s="59"/>
      <c r="I50" s="806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805"/>
      <c r="G51" s="120"/>
      <c r="H51" s="59"/>
      <c r="I51" s="806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2"/>
        <v>0</v>
      </c>
      <c r="F52" s="805"/>
      <c r="G52" s="120"/>
      <c r="H52" s="59"/>
      <c r="I52" s="806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2"/>
        <v>0</v>
      </c>
      <c r="F53" s="805"/>
      <c r="G53" s="120"/>
      <c r="H53" s="59"/>
      <c r="I53" s="806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5"/>
      <c r="G54" s="120"/>
      <c r="H54" s="59"/>
      <c r="I54" s="806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2"/>
        <v>0</v>
      </c>
      <c r="F55" s="805"/>
      <c r="G55" s="120"/>
      <c r="H55" s="59"/>
      <c r="I55" s="806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2"/>
        <v>0</v>
      </c>
      <c r="F56" s="805"/>
      <c r="G56" s="120"/>
      <c r="H56" s="59"/>
      <c r="I56" s="806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5"/>
      <c r="G57" s="120"/>
      <c r="H57" s="59"/>
      <c r="I57" s="806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2"/>
        <v>0</v>
      </c>
      <c r="F58" s="805"/>
      <c r="G58" s="120"/>
      <c r="H58" s="59"/>
      <c r="I58" s="806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2"/>
        <v>0</v>
      </c>
      <c r="F59" s="805"/>
      <c r="G59" s="120"/>
      <c r="H59" s="59"/>
      <c r="I59" s="806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6"/>
      <c r="G60" s="120"/>
      <c r="H60" s="59"/>
      <c r="I60" s="806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2"/>
        <v>0</v>
      </c>
      <c r="F61" s="807"/>
      <c r="G61" s="136"/>
      <c r="H61" s="131"/>
      <c r="I61" s="820"/>
      <c r="J61" s="39">
        <f t="shared" si="0"/>
        <v>0</v>
      </c>
      <c r="K61" s="133"/>
      <c r="L61" s="567"/>
      <c r="M61" s="134"/>
      <c r="N61" s="42">
        <f t="shared" si="1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s="898" customFormat="1" ht="24.75" thickTop="1" thickBot="1" x14ac:dyDescent="0.4">
      <c r="A62" s="702"/>
      <c r="B62" s="963"/>
      <c r="C62" s="964"/>
      <c r="D62" s="965"/>
      <c r="E62" s="34"/>
      <c r="F62" s="966"/>
      <c r="G62" s="713"/>
      <c r="H62" s="967"/>
      <c r="I62" s="966"/>
      <c r="J62" s="893"/>
      <c r="K62" s="462"/>
      <c r="L62" s="568"/>
      <c r="M62" s="463"/>
      <c r="N62" s="894"/>
      <c r="O62" s="968"/>
      <c r="P62" s="969"/>
      <c r="Q62" s="151"/>
      <c r="R62" s="895"/>
      <c r="S62" s="48"/>
      <c r="T62" s="48"/>
      <c r="U62" s="896"/>
      <c r="V62" s="897"/>
    </row>
    <row r="63" spans="1:24" ht="31.5" customHeight="1" x14ac:dyDescent="0.35">
      <c r="A63" s="1207" t="s">
        <v>726</v>
      </c>
      <c r="B63" s="418" t="s">
        <v>23</v>
      </c>
      <c r="C63" s="1242" t="s">
        <v>727</v>
      </c>
      <c r="D63" s="831"/>
      <c r="E63" s="56"/>
      <c r="F63" s="410">
        <v>6095.9</v>
      </c>
      <c r="G63" s="1245">
        <v>45209</v>
      </c>
      <c r="H63" s="1239" t="s">
        <v>728</v>
      </c>
      <c r="I63" s="402">
        <v>6095.9</v>
      </c>
      <c r="J63" s="39">
        <f t="shared" si="0"/>
        <v>0</v>
      </c>
      <c r="K63" s="40">
        <v>102</v>
      </c>
      <c r="L63" s="582"/>
      <c r="M63" s="583"/>
      <c r="N63" s="42">
        <f t="shared" si="1"/>
        <v>621781.79999999993</v>
      </c>
      <c r="O63" s="1235" t="s">
        <v>22</v>
      </c>
      <c r="P63" s="1237" t="s">
        <v>687</v>
      </c>
      <c r="Q63" s="615"/>
      <c r="R63" s="125"/>
      <c r="S63" s="48"/>
      <c r="T63" s="48"/>
      <c r="U63" s="49"/>
      <c r="V63" s="50"/>
    </row>
    <row r="64" spans="1:24" ht="18.75" customHeight="1" x14ac:dyDescent="0.35">
      <c r="A64" s="1036"/>
      <c r="B64" s="418" t="s">
        <v>729</v>
      </c>
      <c r="C64" s="1243"/>
      <c r="D64" s="409"/>
      <c r="E64" s="56"/>
      <c r="F64" s="410">
        <v>34.950000000000003</v>
      </c>
      <c r="G64" s="1246"/>
      <c r="H64" s="1240"/>
      <c r="I64" s="402">
        <v>34.950000000000003</v>
      </c>
      <c r="J64" s="39">
        <f t="shared" si="0"/>
        <v>0</v>
      </c>
      <c r="K64" s="40"/>
      <c r="L64" s="582"/>
      <c r="M64" s="583"/>
      <c r="N64" s="42">
        <f t="shared" si="1"/>
        <v>0</v>
      </c>
      <c r="O64" s="1236"/>
      <c r="P64" s="1238"/>
      <c r="Q64" s="543"/>
      <c r="R64" s="125"/>
      <c r="S64" s="48"/>
      <c r="T64" s="48"/>
      <c r="U64" s="49"/>
      <c r="V64" s="50"/>
    </row>
    <row r="65" spans="1:22" ht="18.75" customHeight="1" x14ac:dyDescent="0.35">
      <c r="A65" s="1036"/>
      <c r="B65" s="418" t="s">
        <v>730</v>
      </c>
      <c r="C65" s="1243"/>
      <c r="D65" s="409"/>
      <c r="E65" s="56"/>
      <c r="F65" s="410">
        <v>295.3</v>
      </c>
      <c r="G65" s="1246"/>
      <c r="H65" s="1240"/>
      <c r="I65" s="402">
        <v>295.3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236"/>
      <c r="P65" s="1238"/>
      <c r="Q65" s="543"/>
      <c r="R65" s="125"/>
      <c r="S65" s="48"/>
      <c r="T65" s="48"/>
      <c r="U65" s="49"/>
      <c r="V65" s="50"/>
    </row>
    <row r="66" spans="1:22" ht="18.75" customHeight="1" thickBot="1" x14ac:dyDescent="0.4">
      <c r="A66" s="1037"/>
      <c r="B66" s="418" t="s">
        <v>738</v>
      </c>
      <c r="C66" s="1244"/>
      <c r="D66" s="409"/>
      <c r="E66" s="56"/>
      <c r="F66" s="410">
        <v>98.8</v>
      </c>
      <c r="G66" s="1246"/>
      <c r="H66" s="1241"/>
      <c r="I66" s="402">
        <v>98.8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236"/>
      <c r="P66" s="1238"/>
      <c r="Q66" s="543"/>
      <c r="R66" s="125"/>
      <c r="S66" s="48"/>
      <c r="T66" s="48"/>
      <c r="U66" s="49"/>
      <c r="V66" s="50"/>
    </row>
    <row r="67" spans="1:22" s="898" customFormat="1" ht="44.25" customHeight="1" thickBot="1" x14ac:dyDescent="0.4">
      <c r="A67" s="889" t="s">
        <v>448</v>
      </c>
      <c r="B67" s="519" t="s">
        <v>451</v>
      </c>
      <c r="C67" s="890" t="s">
        <v>740</v>
      </c>
      <c r="D67" s="517"/>
      <c r="E67" s="56"/>
      <c r="F67" s="698">
        <v>2400</v>
      </c>
      <c r="G67" s="891">
        <v>45211</v>
      </c>
      <c r="H67" s="892" t="s">
        <v>741</v>
      </c>
      <c r="I67" s="640">
        <v>2400</v>
      </c>
      <c r="J67" s="39">
        <f t="shared" si="0"/>
        <v>0</v>
      </c>
      <c r="K67" s="462">
        <v>36</v>
      </c>
      <c r="L67" s="591"/>
      <c r="M67" s="585"/>
      <c r="N67" s="42">
        <f t="shared" si="1"/>
        <v>86400</v>
      </c>
      <c r="O67" s="887" t="s">
        <v>21</v>
      </c>
      <c r="P67" s="888">
        <v>45217</v>
      </c>
      <c r="Q67" s="543"/>
      <c r="R67" s="895"/>
      <c r="S67" s="900"/>
      <c r="T67" s="900"/>
      <c r="U67" s="896"/>
      <c r="V67" s="897"/>
    </row>
    <row r="68" spans="1:22" ht="24" thickTop="1" x14ac:dyDescent="0.35">
      <c r="A68" s="1220" t="s">
        <v>683</v>
      </c>
      <c r="B68" s="830" t="s">
        <v>684</v>
      </c>
      <c r="C68" s="1223" t="s">
        <v>732</v>
      </c>
      <c r="D68" s="409"/>
      <c r="E68" s="56"/>
      <c r="F68" s="883">
        <v>4862.3999999999996</v>
      </c>
      <c r="G68" s="1226">
        <v>45216</v>
      </c>
      <c r="H68" s="1229" t="s">
        <v>733</v>
      </c>
      <c r="I68" s="885">
        <v>4862.3999999999996</v>
      </c>
      <c r="J68" s="39">
        <f t="shared" si="0"/>
        <v>0</v>
      </c>
      <c r="K68" s="40">
        <v>102</v>
      </c>
      <c r="L68" s="582" t="s">
        <v>685</v>
      </c>
      <c r="M68" s="904">
        <f>400000+95964.8</f>
        <v>495964.8</v>
      </c>
      <c r="N68" s="42">
        <f t="shared" si="1"/>
        <v>495964.8</v>
      </c>
      <c r="O68" s="1232" t="s">
        <v>22</v>
      </c>
      <c r="P68" s="1250" t="s">
        <v>744</v>
      </c>
      <c r="Q68" s="543"/>
      <c r="R68" s="899"/>
      <c r="S68" s="1247">
        <v>28000</v>
      </c>
      <c r="T68" s="1247" t="s">
        <v>742</v>
      </c>
      <c r="U68" s="902"/>
      <c r="V68" s="50"/>
    </row>
    <row r="69" spans="1:22" ht="18.75" customHeight="1" x14ac:dyDescent="0.35">
      <c r="A69" s="1221"/>
      <c r="B69" s="830" t="s">
        <v>734</v>
      </c>
      <c r="C69" s="1224"/>
      <c r="D69" s="409"/>
      <c r="E69" s="56"/>
      <c r="F69" s="883">
        <v>235.1</v>
      </c>
      <c r="G69" s="1227"/>
      <c r="H69" s="1230"/>
      <c r="I69" s="885">
        <v>235.1</v>
      </c>
      <c r="J69" s="39">
        <f t="shared" si="0"/>
        <v>0</v>
      </c>
      <c r="K69" s="40">
        <v>109</v>
      </c>
      <c r="L69" s="582"/>
      <c r="M69" s="583"/>
      <c r="N69" s="903">
        <f t="shared" si="1"/>
        <v>25625.899999999998</v>
      </c>
      <c r="O69" s="1233"/>
      <c r="P69" s="1251"/>
      <c r="Q69" s="543"/>
      <c r="R69" s="899"/>
      <c r="S69" s="1248"/>
      <c r="T69" s="1248"/>
      <c r="U69" s="902"/>
      <c r="V69" s="50"/>
    </row>
    <row r="70" spans="1:22" ht="18.75" x14ac:dyDescent="0.3">
      <c r="A70" s="1221"/>
      <c r="B70" s="830" t="s">
        <v>735</v>
      </c>
      <c r="C70" s="1224"/>
      <c r="D70" s="409"/>
      <c r="E70" s="56"/>
      <c r="F70" s="883">
        <v>236.7</v>
      </c>
      <c r="G70" s="1227"/>
      <c r="H70" s="1230"/>
      <c r="I70" s="885">
        <v>236.7</v>
      </c>
      <c r="J70" s="39">
        <f t="shared" si="0"/>
        <v>0</v>
      </c>
      <c r="K70" s="462">
        <v>112</v>
      </c>
      <c r="L70" s="584"/>
      <c r="M70" s="585"/>
      <c r="N70" s="903">
        <f t="shared" si="1"/>
        <v>26510.399999999998</v>
      </c>
      <c r="O70" s="1233"/>
      <c r="P70" s="1251"/>
      <c r="Q70" s="543"/>
      <c r="R70" s="899"/>
      <c r="S70" s="1248"/>
      <c r="T70" s="1248"/>
      <c r="U70" s="902"/>
      <c r="V70" s="50"/>
    </row>
    <row r="71" spans="1:22" ht="18.75" x14ac:dyDescent="0.3">
      <c r="A71" s="1221"/>
      <c r="B71" s="830" t="s">
        <v>736</v>
      </c>
      <c r="C71" s="1224"/>
      <c r="D71" s="409"/>
      <c r="E71" s="56"/>
      <c r="F71" s="883">
        <v>354.1</v>
      </c>
      <c r="G71" s="1227"/>
      <c r="H71" s="1230"/>
      <c r="I71" s="885">
        <v>354.1</v>
      </c>
      <c r="J71" s="39"/>
      <c r="K71" s="462">
        <v>145</v>
      </c>
      <c r="L71" s="584"/>
      <c r="M71" s="585"/>
      <c r="N71" s="903">
        <f t="shared" si="1"/>
        <v>51344.5</v>
      </c>
      <c r="O71" s="1233"/>
      <c r="P71" s="1251"/>
      <c r="Q71" s="543"/>
      <c r="R71" s="899"/>
      <c r="S71" s="1248"/>
      <c r="T71" s="1248"/>
      <c r="U71" s="902"/>
      <c r="V71" s="50"/>
    </row>
    <row r="72" spans="1:22" ht="18.75" x14ac:dyDescent="0.3">
      <c r="A72" s="1221"/>
      <c r="B72" s="830" t="s">
        <v>737</v>
      </c>
      <c r="C72" s="1224"/>
      <c r="D72" s="409"/>
      <c r="E72" s="56"/>
      <c r="F72" s="883">
        <v>100.2</v>
      </c>
      <c r="G72" s="1227"/>
      <c r="H72" s="1230"/>
      <c r="I72" s="885">
        <v>100.2</v>
      </c>
      <c r="J72" s="39"/>
      <c r="K72" s="628">
        <v>20</v>
      </c>
      <c r="L72" s="749"/>
      <c r="M72" s="468"/>
      <c r="N72" s="903">
        <f t="shared" ref="N72:N136" si="3">K72*I72</f>
        <v>2004</v>
      </c>
      <c r="O72" s="1233"/>
      <c r="P72" s="1251"/>
      <c r="Q72" s="543"/>
      <c r="R72" s="899"/>
      <c r="S72" s="1248"/>
      <c r="T72" s="1248"/>
      <c r="U72" s="902"/>
      <c r="V72" s="50"/>
    </row>
    <row r="73" spans="1:22" ht="19.5" thickBot="1" x14ac:dyDescent="0.35">
      <c r="A73" s="1222"/>
      <c r="B73" s="830" t="s">
        <v>729</v>
      </c>
      <c r="C73" s="1225"/>
      <c r="D73" s="409"/>
      <c r="E73" s="56"/>
      <c r="F73" s="883">
        <v>24.7</v>
      </c>
      <c r="G73" s="1228"/>
      <c r="H73" s="1231"/>
      <c r="I73" s="885">
        <v>24.7</v>
      </c>
      <c r="J73" s="39">
        <f t="shared" ref="J73:J136" si="4">I73-F73</f>
        <v>0</v>
      </c>
      <c r="K73" s="688">
        <v>65</v>
      </c>
      <c r="L73" s="749"/>
      <c r="M73" s="468"/>
      <c r="N73" s="903">
        <f t="shared" si="3"/>
        <v>1605.5</v>
      </c>
      <c r="O73" s="1234"/>
      <c r="P73" s="1252"/>
      <c r="Q73" s="543"/>
      <c r="R73" s="899"/>
      <c r="S73" s="1249"/>
      <c r="T73" s="1249"/>
      <c r="U73" s="902"/>
      <c r="V73" s="50"/>
    </row>
    <row r="74" spans="1:22" s="898" customFormat="1" ht="32.25" customHeight="1" thickBot="1" x14ac:dyDescent="0.35">
      <c r="A74" s="521" t="s">
        <v>135</v>
      </c>
      <c r="B74" s="737"/>
      <c r="C74" s="886"/>
      <c r="D74" s="776"/>
      <c r="E74" s="737"/>
      <c r="F74" s="970"/>
      <c r="G74" s="971"/>
      <c r="H74" s="972"/>
      <c r="I74" s="973"/>
      <c r="J74" s="893"/>
      <c r="K74" s="688"/>
      <c r="L74" s="749"/>
      <c r="M74" s="468"/>
      <c r="N74" s="894"/>
      <c r="O74" s="909"/>
      <c r="P74" s="783"/>
      <c r="Q74" s="543"/>
      <c r="R74" s="895"/>
      <c r="S74" s="901"/>
      <c r="T74" s="901"/>
      <c r="U74" s="896"/>
      <c r="V74" s="897"/>
    </row>
    <row r="75" spans="1:22" ht="31.5" customHeight="1" thickTop="1" x14ac:dyDescent="0.3">
      <c r="A75" s="152" t="s">
        <v>117</v>
      </c>
      <c r="B75" s="737"/>
      <c r="C75" s="797"/>
      <c r="D75" s="776"/>
      <c r="E75" s="737"/>
      <c r="F75" s="799"/>
      <c r="G75" s="155"/>
      <c r="H75" s="884"/>
      <c r="I75" s="799"/>
      <c r="J75" s="39">
        <f t="shared" si="4"/>
        <v>0</v>
      </c>
      <c r="K75" s="688"/>
      <c r="L75" s="1218"/>
      <c r="M75" s="468"/>
      <c r="N75" s="42">
        <f t="shared" si="3"/>
        <v>0</v>
      </c>
      <c r="O75" s="375"/>
      <c r="P75" s="674"/>
      <c r="Q75" s="543"/>
      <c r="R75" s="125"/>
      <c r="S75" s="48"/>
      <c r="T75" s="48"/>
      <c r="U75" s="49"/>
      <c r="V75" s="50"/>
    </row>
    <row r="76" spans="1:22" ht="31.5" customHeight="1" x14ac:dyDescent="0.3">
      <c r="A76" s="152" t="s">
        <v>117</v>
      </c>
      <c r="B76" s="737"/>
      <c r="C76" s="797"/>
      <c r="D76" s="776"/>
      <c r="E76" s="737"/>
      <c r="F76" s="799"/>
      <c r="G76" s="155"/>
      <c r="H76" s="155"/>
      <c r="I76" s="799"/>
      <c r="J76" s="39">
        <v>0</v>
      </c>
      <c r="K76" s="688"/>
      <c r="L76" s="1219"/>
      <c r="M76" s="468"/>
      <c r="N76" s="42">
        <f t="shared" si="3"/>
        <v>0</v>
      </c>
      <c r="O76" s="375"/>
      <c r="P76" s="674"/>
      <c r="Q76" s="543"/>
      <c r="R76" s="125"/>
      <c r="S76" s="48"/>
      <c r="T76" s="48"/>
      <c r="U76" s="49"/>
      <c r="V76" s="50"/>
    </row>
    <row r="77" spans="1:22" ht="31.5" customHeight="1" x14ac:dyDescent="0.3">
      <c r="A77" s="110" t="s">
        <v>117</v>
      </c>
      <c r="B77" s="737"/>
      <c r="C77" s="737"/>
      <c r="D77" s="776"/>
      <c r="E77" s="737"/>
      <c r="F77" s="799"/>
      <c r="G77" s="155"/>
      <c r="H77" s="155"/>
      <c r="I77" s="799"/>
      <c r="J77" s="39">
        <f t="shared" si="4"/>
        <v>0</v>
      </c>
      <c r="K77" s="688"/>
      <c r="L77" s="749"/>
      <c r="M77" s="468"/>
      <c r="N77" s="42">
        <f t="shared" si="3"/>
        <v>0</v>
      </c>
      <c r="O77" s="375"/>
      <c r="P77" s="674"/>
      <c r="Q77" s="543"/>
      <c r="R77" s="125"/>
      <c r="S77" s="48"/>
      <c r="T77" s="48"/>
      <c r="U77" s="49"/>
      <c r="V77" s="50"/>
    </row>
    <row r="78" spans="1:22" ht="31.5" customHeight="1" x14ac:dyDescent="0.3">
      <c r="A78" s="110" t="s">
        <v>117</v>
      </c>
      <c r="B78" s="737"/>
      <c r="C78" s="737"/>
      <c r="D78" s="776"/>
      <c r="E78" s="737"/>
      <c r="F78" s="799"/>
      <c r="G78" s="155"/>
      <c r="H78" s="155"/>
      <c r="I78" s="799"/>
      <c r="J78" s="39">
        <f t="shared" si="4"/>
        <v>0</v>
      </c>
      <c r="K78" s="688"/>
      <c r="L78" s="749"/>
      <c r="M78" s="468"/>
      <c r="N78" s="42">
        <f t="shared" si="3"/>
        <v>0</v>
      </c>
      <c r="O78" s="375"/>
      <c r="P78" s="674"/>
      <c r="Q78" s="543"/>
      <c r="R78" s="125"/>
      <c r="S78" s="48"/>
      <c r="T78" s="48"/>
      <c r="U78" s="49"/>
      <c r="V78" s="50"/>
    </row>
    <row r="79" spans="1:22" ht="31.5" customHeight="1" x14ac:dyDescent="0.3">
      <c r="A79" s="736" t="s">
        <v>683</v>
      </c>
      <c r="B79" s="737" t="s">
        <v>684</v>
      </c>
      <c r="C79" s="905" t="s">
        <v>685</v>
      </c>
      <c r="D79" s="737"/>
      <c r="E79" s="737"/>
      <c r="F79" s="799"/>
      <c r="G79" s="155"/>
      <c r="H79" s="906" t="s">
        <v>745</v>
      </c>
      <c r="I79" s="799"/>
      <c r="J79" s="39">
        <f t="shared" si="4"/>
        <v>0</v>
      </c>
      <c r="K79" s="688"/>
      <c r="L79" s="908" t="s">
        <v>685</v>
      </c>
      <c r="M79" s="907">
        <f>300000</f>
        <v>300000</v>
      </c>
      <c r="N79" s="42">
        <f t="shared" si="3"/>
        <v>0</v>
      </c>
      <c r="O79" s="375" t="s">
        <v>22</v>
      </c>
      <c r="P79" s="674">
        <v>45219</v>
      </c>
      <c r="Q79" s="543"/>
      <c r="R79" s="125"/>
      <c r="S79" s="48"/>
      <c r="T79" s="48"/>
      <c r="U79" s="49"/>
      <c r="V79" s="50"/>
    </row>
    <row r="80" spans="1:22" ht="25.5" customHeight="1" x14ac:dyDescent="0.3">
      <c r="A80" s="110"/>
      <c r="B80" s="737"/>
      <c r="C80" s="737"/>
      <c r="D80" s="737"/>
      <c r="E80" s="737"/>
      <c r="F80" s="799"/>
      <c r="G80" s="155"/>
      <c r="H80" s="155"/>
      <c r="I80" s="799"/>
      <c r="J80" s="39">
        <f t="shared" si="4"/>
        <v>0</v>
      </c>
      <c r="K80" s="687"/>
      <c r="L80" s="756"/>
      <c r="M80" s="468"/>
      <c r="N80" s="42">
        <f t="shared" si="3"/>
        <v>0</v>
      </c>
      <c r="O80" s="375"/>
      <c r="P80" s="674"/>
      <c r="Q80" s="543"/>
      <c r="R80" s="125"/>
      <c r="S80" s="48"/>
      <c r="T80" s="48"/>
      <c r="U80" s="49"/>
      <c r="V80" s="50"/>
    </row>
    <row r="81" spans="1:22" ht="18.75" customHeight="1" x14ac:dyDescent="0.3">
      <c r="A81" s="110"/>
      <c r="B81" s="737"/>
      <c r="C81" s="737"/>
      <c r="D81" s="737"/>
      <c r="E81" s="737"/>
      <c r="F81" s="808"/>
      <c r="G81" s="745"/>
      <c r="H81" s="744"/>
      <c r="I81" s="821"/>
      <c r="J81" s="39">
        <f t="shared" si="4"/>
        <v>0</v>
      </c>
      <c r="K81" s="688"/>
      <c r="L81" s="756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8.75" x14ac:dyDescent="0.3">
      <c r="A82" s="110"/>
      <c r="B82" s="737"/>
      <c r="C82" s="737"/>
      <c r="D82" s="737"/>
      <c r="E82" s="737"/>
      <c r="F82" s="808"/>
      <c r="G82" s="745"/>
      <c r="H82" s="744"/>
      <c r="I82" s="821"/>
      <c r="J82" s="39">
        <f t="shared" si="4"/>
        <v>0</v>
      </c>
      <c r="K82" s="688"/>
      <c r="L82" s="756"/>
      <c r="M82" s="757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737"/>
      <c r="D83" s="737"/>
      <c r="E83" s="737"/>
      <c r="F83" s="808"/>
      <c r="G83" s="742"/>
      <c r="H83" s="739"/>
      <c r="I83" s="822"/>
      <c r="J83" s="39">
        <f t="shared" si="4"/>
        <v>0</v>
      </c>
      <c r="K83" s="688"/>
      <c r="L83" s="749"/>
      <c r="M83" s="757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x14ac:dyDescent="0.3">
      <c r="A84" s="449"/>
      <c r="B84" s="737"/>
      <c r="C84" s="737"/>
      <c r="D84" s="737"/>
      <c r="E84" s="737"/>
      <c r="F84" s="808"/>
      <c r="G84" s="742"/>
      <c r="H84" s="739"/>
      <c r="I84" s="822"/>
      <c r="J84" s="39">
        <f t="shared" si="4"/>
        <v>0</v>
      </c>
      <c r="K84" s="688"/>
      <c r="L84" s="750"/>
      <c r="M84" s="468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30" customHeight="1" x14ac:dyDescent="0.3">
      <c r="A85" s="456"/>
      <c r="B85" s="737"/>
      <c r="C85" s="737"/>
      <c r="D85" s="737"/>
      <c r="E85" s="737"/>
      <c r="F85" s="808"/>
      <c r="G85" s="745"/>
      <c r="H85" s="744"/>
      <c r="I85" s="822"/>
      <c r="J85" s="39">
        <f t="shared" si="4"/>
        <v>0</v>
      </c>
      <c r="K85" s="688"/>
      <c r="L85" s="758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21" x14ac:dyDescent="0.35">
      <c r="A86" s="456"/>
      <c r="B86" s="737"/>
      <c r="C86" s="737"/>
      <c r="D86" s="737"/>
      <c r="E86" s="737"/>
      <c r="F86" s="808"/>
      <c r="G86" s="745"/>
      <c r="H86" s="744"/>
      <c r="I86" s="822"/>
      <c r="J86" s="39">
        <f t="shared" si="4"/>
        <v>0</v>
      </c>
      <c r="K86" s="688"/>
      <c r="L86" s="758"/>
      <c r="M86" s="759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19.5" customHeight="1" x14ac:dyDescent="0.3">
      <c r="A87" s="456"/>
      <c r="B87" s="737"/>
      <c r="C87" s="737"/>
      <c r="D87" s="737"/>
      <c r="E87" s="737"/>
      <c r="F87" s="808"/>
      <c r="G87" s="745"/>
      <c r="H87" s="744"/>
      <c r="I87" s="822"/>
      <c r="J87" s="39">
        <f t="shared" si="4"/>
        <v>0</v>
      </c>
      <c r="K87" s="688"/>
      <c r="L87" s="758"/>
      <c r="M87" s="760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x14ac:dyDescent="0.3">
      <c r="A88" s="456"/>
      <c r="B88" s="737"/>
      <c r="C88" s="737"/>
      <c r="D88" s="737"/>
      <c r="E88" s="737"/>
      <c r="F88" s="808"/>
      <c r="G88" s="742"/>
      <c r="H88" s="740"/>
      <c r="I88" s="822"/>
      <c r="J88" s="39">
        <f t="shared" si="4"/>
        <v>0</v>
      </c>
      <c r="K88" s="688"/>
      <c r="L88" s="750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8"/>
      <c r="G89" s="742"/>
      <c r="H89" s="739"/>
      <c r="I89" s="822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8"/>
      <c r="G90" s="742"/>
      <c r="H90" s="739"/>
      <c r="I90" s="822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8"/>
      <c r="G91" s="742"/>
      <c r="H91" s="739"/>
      <c r="I91" s="822"/>
      <c r="J91" s="39">
        <f t="shared" si="4"/>
        <v>0</v>
      </c>
      <c r="K91" s="688"/>
      <c r="L91" s="751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8"/>
      <c r="G92" s="742"/>
      <c r="H92" s="739"/>
      <c r="I92" s="822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52.5" customHeight="1" x14ac:dyDescent="0.3">
      <c r="A93" s="90"/>
      <c r="B93" s="737"/>
      <c r="C93" s="737"/>
      <c r="D93" s="737"/>
      <c r="E93" s="737"/>
      <c r="F93" s="808"/>
      <c r="G93" s="742"/>
      <c r="H93" s="739"/>
      <c r="I93" s="822"/>
      <c r="J93" s="39">
        <f t="shared" si="4"/>
        <v>0</v>
      </c>
      <c r="K93" s="688"/>
      <c r="L93" s="751"/>
      <c r="M93" s="468"/>
      <c r="N93" s="42">
        <f t="shared" ref="N93:N98" si="5">K93*I93</f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7" customHeight="1" x14ac:dyDescent="0.3">
      <c r="A94" s="80"/>
      <c r="B94" s="737"/>
      <c r="C94" s="737"/>
      <c r="D94" s="737"/>
      <c r="E94" s="737"/>
      <c r="F94" s="808"/>
      <c r="G94" s="745"/>
      <c r="H94" s="744"/>
      <c r="I94" s="822"/>
      <c r="J94" s="39">
        <f t="shared" si="4"/>
        <v>0</v>
      </c>
      <c r="K94" s="688"/>
      <c r="L94" s="751"/>
      <c r="M94" s="468"/>
      <c r="N94" s="42">
        <f t="shared" si="5"/>
        <v>0</v>
      </c>
      <c r="O94" s="765"/>
      <c r="P94" s="766"/>
      <c r="Q94" s="375"/>
      <c r="R94" s="125"/>
      <c r="S94" s="176"/>
      <c r="T94" s="177"/>
      <c r="U94" s="49"/>
      <c r="V94" s="50"/>
    </row>
    <row r="95" spans="1:22" ht="32.25" customHeight="1" x14ac:dyDescent="0.3">
      <c r="A95" s="80"/>
      <c r="B95" s="737"/>
      <c r="C95" s="737"/>
      <c r="D95" s="737"/>
      <c r="E95" s="737"/>
      <c r="F95" s="808"/>
      <c r="G95" s="745"/>
      <c r="H95" s="744"/>
      <c r="I95" s="822"/>
      <c r="J95" s="39">
        <f t="shared" si="4"/>
        <v>0</v>
      </c>
      <c r="K95" s="688"/>
      <c r="L95" s="750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57.75" customHeight="1" x14ac:dyDescent="0.3">
      <c r="A96" s="456"/>
      <c r="B96" s="737"/>
      <c r="C96" s="737"/>
      <c r="D96" s="737"/>
      <c r="E96" s="737"/>
      <c r="F96" s="808"/>
      <c r="G96" s="742"/>
      <c r="H96" s="748"/>
      <c r="I96" s="822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673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8"/>
      <c r="G97" s="745"/>
      <c r="H97" s="741"/>
      <c r="I97" s="822"/>
      <c r="J97" s="39">
        <f t="shared" si="4"/>
        <v>0</v>
      </c>
      <c r="K97" s="628"/>
      <c r="L97" s="761"/>
      <c r="M97" s="468"/>
      <c r="N97" s="42">
        <f t="shared" si="5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8"/>
      <c r="G98" s="745"/>
      <c r="H98" s="741"/>
      <c r="I98" s="822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8"/>
      <c r="G99" s="745"/>
      <c r="H99" s="744"/>
      <c r="I99" s="822"/>
      <c r="J99" s="39">
        <f t="shared" si="4"/>
        <v>0</v>
      </c>
      <c r="K99" s="628"/>
      <c r="L99" s="761"/>
      <c r="M99" s="468"/>
      <c r="N99" s="42">
        <f t="shared" si="3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8"/>
      <c r="G100" s="745"/>
      <c r="H100" s="744"/>
      <c r="I100" s="822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24" customHeight="1" x14ac:dyDescent="0.35">
      <c r="A101" s="456"/>
      <c r="B101" s="737"/>
      <c r="C101" s="737"/>
      <c r="D101" s="737"/>
      <c r="E101" s="737"/>
      <c r="F101" s="808"/>
      <c r="G101" s="745"/>
      <c r="H101" s="744"/>
      <c r="I101" s="822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1" x14ac:dyDescent="0.3">
      <c r="A102" s="456"/>
      <c r="B102" s="737"/>
      <c r="C102" s="737"/>
      <c r="D102" s="737"/>
      <c r="E102" s="737"/>
      <c r="F102" s="808"/>
      <c r="G102" s="743"/>
      <c r="H102" s="741"/>
      <c r="I102" s="822"/>
      <c r="J102" s="39">
        <f t="shared" si="4"/>
        <v>0</v>
      </c>
      <c r="K102" s="628"/>
      <c r="L102" s="762"/>
      <c r="M102" s="468"/>
      <c r="N102" s="42">
        <f t="shared" si="3"/>
        <v>0</v>
      </c>
      <c r="O102" s="445"/>
      <c r="P102" s="674"/>
      <c r="Q102" s="375"/>
      <c r="R102" s="125"/>
      <c r="S102" s="176"/>
      <c r="T102" s="177"/>
      <c r="U102" s="49"/>
      <c r="V102" s="50"/>
    </row>
    <row r="103" spans="1:22" ht="32.25" customHeight="1" x14ac:dyDescent="0.3">
      <c r="A103" s="456"/>
      <c r="B103" s="737"/>
      <c r="C103" s="737"/>
      <c r="D103" s="737"/>
      <c r="E103" s="737"/>
      <c r="F103" s="808"/>
      <c r="G103" s="745"/>
      <c r="H103" s="741"/>
      <c r="I103" s="822"/>
      <c r="J103" s="39">
        <f t="shared" si="4"/>
        <v>0</v>
      </c>
      <c r="K103" s="628"/>
      <c r="L103" s="762"/>
      <c r="M103" s="468"/>
      <c r="N103" s="42">
        <f t="shared" si="3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">
      <c r="A104" s="456"/>
      <c r="B104" s="737"/>
      <c r="C104" s="737"/>
      <c r="D104" s="737"/>
      <c r="E104" s="737"/>
      <c r="F104" s="808"/>
      <c r="G104" s="745"/>
      <c r="H104" s="741"/>
      <c r="I104" s="822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8"/>
      <c r="G105" s="745"/>
      <c r="H105" s="741"/>
      <c r="I105" s="822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5">
      <c r="A106" s="152"/>
      <c r="B106" s="737"/>
      <c r="C106" s="737"/>
      <c r="D106" s="737"/>
      <c r="E106" s="737"/>
      <c r="F106" s="808"/>
      <c r="G106" s="743"/>
      <c r="H106" s="741"/>
      <c r="I106" s="822"/>
      <c r="J106" s="39">
        <f t="shared" si="4"/>
        <v>0</v>
      </c>
      <c r="K106" s="62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8.75" customHeight="1" x14ac:dyDescent="0.35">
      <c r="A107" s="152"/>
      <c r="B107" s="167"/>
      <c r="C107" s="174"/>
      <c r="D107" s="174"/>
      <c r="E107" s="56"/>
      <c r="F107" s="799"/>
      <c r="G107" s="659"/>
      <c r="H107" s="168"/>
      <c r="I107" s="799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76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799"/>
      <c r="G108" s="659"/>
      <c r="H108" s="168"/>
      <c r="I108" s="799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9"/>
      <c r="G109" s="659"/>
      <c r="H109" s="164"/>
      <c r="I109" s="799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9"/>
      <c r="G110" s="659"/>
      <c r="H110" s="164"/>
      <c r="I110" s="799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1"/>
      <c r="E111" s="56"/>
      <c r="F111" s="799"/>
      <c r="G111" s="659"/>
      <c r="H111" s="164"/>
      <c r="I111" s="799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>
        <f t="shared" ref="E112:E177" si="6">D112*F112</f>
        <v>0</v>
      </c>
      <c r="F112" s="799"/>
      <c r="G112" s="659"/>
      <c r="H112" s="164"/>
      <c r="I112" s="799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88"/>
      <c r="D113" s="187"/>
      <c r="E113" s="56">
        <f t="shared" si="6"/>
        <v>0</v>
      </c>
      <c r="F113" s="799"/>
      <c r="G113" s="659"/>
      <c r="H113" s="168"/>
      <c r="I113" s="799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9"/>
      <c r="D114" s="187"/>
      <c r="E114" s="56">
        <f t="shared" si="6"/>
        <v>0</v>
      </c>
      <c r="F114" s="799"/>
      <c r="G114" s="659"/>
      <c r="H114" s="168"/>
      <c r="I114" s="799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91"/>
      <c r="D115" s="191"/>
      <c r="E115" s="56">
        <f t="shared" si="6"/>
        <v>0</v>
      </c>
      <c r="F115" s="799"/>
      <c r="G115" s="659"/>
      <c r="H115" s="168"/>
      <c r="I115" s="799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110"/>
      <c r="B116" s="99"/>
      <c r="C116" s="191"/>
      <c r="D116" s="191"/>
      <c r="E116" s="56">
        <f t="shared" si="6"/>
        <v>0</v>
      </c>
      <c r="F116" s="806"/>
      <c r="G116" s="120"/>
      <c r="H116" s="59"/>
      <c r="I116" s="806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7.25" x14ac:dyDescent="0.3">
      <c r="A117" s="110"/>
      <c r="B117" s="99"/>
      <c r="C117" s="194"/>
      <c r="D117" s="191"/>
      <c r="E117" s="56">
        <f t="shared" si="6"/>
        <v>0</v>
      </c>
      <c r="F117" s="806"/>
      <c r="G117" s="120"/>
      <c r="H117" s="59"/>
      <c r="I117" s="806"/>
      <c r="J117" s="39">
        <f t="shared" si="4"/>
        <v>0</v>
      </c>
      <c r="K117" s="234"/>
      <c r="L117" s="753"/>
      <c r="M117" s="753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54"/>
      <c r="D118" s="191"/>
      <c r="E118" s="56">
        <f t="shared" si="6"/>
        <v>0</v>
      </c>
      <c r="F118" s="806"/>
      <c r="G118" s="120"/>
      <c r="H118" s="59"/>
      <c r="I118" s="806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21" customHeight="1" x14ac:dyDescent="0.3">
      <c r="A119" s="193"/>
      <c r="B119" s="99"/>
      <c r="C119" s="194"/>
      <c r="D119" s="191"/>
      <c r="E119" s="56">
        <f t="shared" si="6"/>
        <v>0</v>
      </c>
      <c r="F119" s="806"/>
      <c r="G119" s="120"/>
      <c r="H119" s="59"/>
      <c r="I119" s="806"/>
      <c r="J119" s="39">
        <f t="shared" si="4"/>
        <v>0</v>
      </c>
      <c r="K119" s="234"/>
      <c r="L119" s="754"/>
      <c r="M119" s="755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6.25" customHeight="1" x14ac:dyDescent="0.3">
      <c r="A120" s="196"/>
      <c r="B120" s="99"/>
      <c r="C120" s="154"/>
      <c r="D120" s="191"/>
      <c r="E120" s="56">
        <f t="shared" si="6"/>
        <v>0</v>
      </c>
      <c r="F120" s="806"/>
      <c r="G120" s="120"/>
      <c r="H120" s="59"/>
      <c r="I120" s="806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6"/>
        <v>0</v>
      </c>
      <c r="F121" s="806"/>
      <c r="G121" s="120"/>
      <c r="H121" s="59"/>
      <c r="I121" s="806"/>
      <c r="J121" s="39">
        <f t="shared" si="4"/>
        <v>0</v>
      </c>
      <c r="K121" s="234"/>
      <c r="L121" s="575"/>
      <c r="M121" s="81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6"/>
      <c r="G122" s="120"/>
      <c r="H122" s="59"/>
      <c r="I122" s="806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6"/>
      <c r="G123" s="120"/>
      <c r="H123" s="59"/>
      <c r="I123" s="806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10"/>
      <c r="B124" s="99"/>
      <c r="C124" s="191"/>
      <c r="D124" s="191"/>
      <c r="E124" s="56">
        <f t="shared" si="6"/>
        <v>0</v>
      </c>
      <c r="F124" s="806"/>
      <c r="G124" s="120"/>
      <c r="H124" s="59"/>
      <c r="I124" s="806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67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6"/>
      <c r="G125" s="120"/>
      <c r="H125" s="59"/>
      <c r="I125" s="806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99"/>
      <c r="B126" s="99"/>
      <c r="C126" s="191"/>
      <c r="D126" s="191"/>
      <c r="E126" s="56">
        <f t="shared" si="6"/>
        <v>0</v>
      </c>
      <c r="F126" s="806"/>
      <c r="G126" s="120"/>
      <c r="H126" s="59"/>
      <c r="I126" s="806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6"/>
      <c r="G127" s="120"/>
      <c r="H127" s="59"/>
      <c r="I127" s="806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02"/>
      <c r="B128" s="99"/>
      <c r="C128" s="197"/>
      <c r="D128" s="197"/>
      <c r="E128" s="56">
        <f t="shared" si="6"/>
        <v>0</v>
      </c>
      <c r="F128" s="806"/>
      <c r="G128" s="120"/>
      <c r="H128" s="59"/>
      <c r="I128" s="806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4"/>
      <c r="D129" s="194"/>
      <c r="E129" s="56">
        <f t="shared" si="6"/>
        <v>0</v>
      </c>
      <c r="F129" s="806"/>
      <c r="G129" s="120"/>
      <c r="H129" s="59"/>
      <c r="I129" s="806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7"/>
      <c r="D130" s="197"/>
      <c r="E130" s="56">
        <f t="shared" si="6"/>
        <v>0</v>
      </c>
      <c r="F130" s="806"/>
      <c r="G130" s="120"/>
      <c r="H130" s="59"/>
      <c r="I130" s="806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6"/>
      <c r="G131" s="120"/>
      <c r="H131" s="59"/>
      <c r="I131" s="806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6"/>
        <v>0</v>
      </c>
      <c r="F132" s="806"/>
      <c r="G132" s="120"/>
      <c r="H132" s="59"/>
      <c r="I132" s="806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6"/>
      <c r="G133" s="120"/>
      <c r="H133" s="59"/>
      <c r="I133" s="806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6"/>
      <c r="G134" s="120"/>
      <c r="H134" s="59"/>
      <c r="I134" s="806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99"/>
      <c r="B135" s="198"/>
      <c r="C135" s="197"/>
      <c r="D135" s="197"/>
      <c r="E135" s="56">
        <f t="shared" si="6"/>
        <v>0</v>
      </c>
      <c r="F135" s="806"/>
      <c r="G135" s="120"/>
      <c r="H135" s="59"/>
      <c r="I135" s="806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99"/>
      <c r="B136" s="99"/>
      <c r="C136" s="197"/>
      <c r="D136" s="197"/>
      <c r="E136" s="56">
        <f t="shared" si="6"/>
        <v>0</v>
      </c>
      <c r="F136" s="806"/>
      <c r="G136" s="120"/>
      <c r="H136" s="59"/>
      <c r="I136" s="806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6"/>
      <c r="G137" s="120"/>
      <c r="H137" s="59"/>
      <c r="I137" s="806"/>
      <c r="J137" s="39">
        <f t="shared" ref="J137:J274" si="7">I137-F137</f>
        <v>0</v>
      </c>
      <c r="K137" s="81"/>
      <c r="L137" s="566"/>
      <c r="M137" s="61"/>
      <c r="N137" s="42">
        <f t="shared" ref="N137:N202" si="8">K137*I137</f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152"/>
      <c r="B138" s="99"/>
      <c r="C138" s="197"/>
      <c r="D138" s="197"/>
      <c r="E138" s="56">
        <f t="shared" si="6"/>
        <v>0</v>
      </c>
      <c r="F138" s="806"/>
      <c r="G138" s="120"/>
      <c r="H138" s="59"/>
      <c r="I138" s="806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" thickBot="1" x14ac:dyDescent="0.4">
      <c r="A139" s="99"/>
      <c r="B139" s="199"/>
      <c r="C139" s="200"/>
      <c r="D139" s="200"/>
      <c r="E139" s="201">
        <f t="shared" si="6"/>
        <v>0</v>
      </c>
      <c r="F139" s="809"/>
      <c r="G139" s="795"/>
      <c r="H139" s="794"/>
      <c r="I139" s="806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9"/>
      <c r="B140" s="99"/>
      <c r="C140" s="197"/>
      <c r="D140" s="197"/>
      <c r="E140" s="34">
        <f t="shared" si="6"/>
        <v>0</v>
      </c>
      <c r="F140" s="806"/>
      <c r="G140" s="120"/>
      <c r="H140" s="59"/>
      <c r="I140" s="806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6"/>
        <v>0</v>
      </c>
      <c r="F141" s="806"/>
      <c r="G141" s="120"/>
      <c r="H141" s="59"/>
      <c r="I141" s="806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6"/>
      <c r="G142" s="120"/>
      <c r="H142" s="59"/>
      <c r="I142" s="806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6"/>
      <c r="G143" s="120"/>
      <c r="H143" s="59"/>
      <c r="I143" s="806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99"/>
      <c r="B144" s="99"/>
      <c r="C144" s="197"/>
      <c r="D144" s="197"/>
      <c r="E144" s="34">
        <f t="shared" si="6"/>
        <v>0</v>
      </c>
      <c r="F144" s="806"/>
      <c r="G144" s="120"/>
      <c r="H144" s="59"/>
      <c r="I144" s="806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8"/>
      <c r="B145" s="99"/>
      <c r="C145" s="197"/>
      <c r="D145" s="197"/>
      <c r="E145" s="34">
        <f t="shared" si="6"/>
        <v>0</v>
      </c>
      <c r="F145" s="806"/>
      <c r="G145" s="120"/>
      <c r="H145" s="59"/>
      <c r="I145" s="806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101"/>
      <c r="B146" s="99"/>
      <c r="C146" s="197"/>
      <c r="D146" s="197"/>
      <c r="E146" s="34">
        <f t="shared" si="6"/>
        <v>0</v>
      </c>
      <c r="F146" s="806"/>
      <c r="G146" s="120"/>
      <c r="H146" s="59"/>
      <c r="I146" s="806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6"/>
      <c r="G147" s="120"/>
      <c r="H147" s="59"/>
      <c r="I147" s="806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2"/>
      <c r="B148" s="99"/>
      <c r="C148" s="197"/>
      <c r="D148" s="197"/>
      <c r="E148" s="34">
        <f t="shared" si="6"/>
        <v>0</v>
      </c>
      <c r="F148" s="806"/>
      <c r="G148" s="120"/>
      <c r="H148" s="59"/>
      <c r="I148" s="806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6"/>
      <c r="G149" s="120"/>
      <c r="H149" s="59"/>
      <c r="I149" s="806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4"/>
      <c r="B150" s="99"/>
      <c r="C150" s="197"/>
      <c r="D150" s="197"/>
      <c r="E150" s="34">
        <f t="shared" si="6"/>
        <v>0</v>
      </c>
      <c r="F150" s="806"/>
      <c r="G150" s="120"/>
      <c r="H150" s="59"/>
      <c r="I150" s="806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54"/>
      <c r="D151" s="154"/>
      <c r="E151" s="34">
        <f t="shared" si="6"/>
        <v>0</v>
      </c>
      <c r="F151" s="806"/>
      <c r="G151" s="120"/>
      <c r="H151" s="59"/>
      <c r="I151" s="806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6"/>
        <v>0</v>
      </c>
      <c r="F152" s="806"/>
      <c r="G152" s="120"/>
      <c r="H152" s="205"/>
      <c r="I152" s="806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54"/>
      <c r="D153" s="154"/>
      <c r="E153" s="34">
        <f t="shared" si="6"/>
        <v>0</v>
      </c>
      <c r="F153" s="806"/>
      <c r="G153" s="120"/>
      <c r="H153" s="205"/>
      <c r="I153" s="806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97"/>
      <c r="D154" s="197"/>
      <c r="E154" s="34">
        <f t="shared" si="6"/>
        <v>0</v>
      </c>
      <c r="F154" s="806"/>
      <c r="G154" s="120"/>
      <c r="H154" s="205"/>
      <c r="I154" s="806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4"/>
      <c r="D155" s="194"/>
      <c r="E155" s="34">
        <f t="shared" si="6"/>
        <v>0</v>
      </c>
      <c r="F155" s="806"/>
      <c r="G155" s="120"/>
      <c r="H155" s="205"/>
      <c r="I155" s="806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6"/>
      <c r="G156" s="120"/>
      <c r="H156" s="206"/>
      <c r="I156" s="806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6"/>
      <c r="G157" s="120"/>
      <c r="H157" s="206"/>
      <c r="I157" s="806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6"/>
      <c r="G158" s="120"/>
      <c r="H158" s="206"/>
      <c r="I158" s="806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6"/>
      <c r="G159" s="120"/>
      <c r="H159" s="206"/>
      <c r="I159" s="806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102"/>
      <c r="B160" s="99"/>
      <c r="C160" s="197"/>
      <c r="D160" s="197"/>
      <c r="E160" s="34">
        <f t="shared" si="6"/>
        <v>0</v>
      </c>
      <c r="F160" s="806"/>
      <c r="G160" s="120"/>
      <c r="H160" s="205"/>
      <c r="I160" s="806"/>
      <c r="J160" s="39">
        <f t="shared" si="7"/>
        <v>0</v>
      </c>
      <c r="K160" s="81"/>
      <c r="L160" s="566"/>
      <c r="M160" s="61"/>
      <c r="N160" s="42">
        <f t="shared" si="8"/>
        <v>0</v>
      </c>
      <c r="O160" s="474"/>
      <c r="P160" s="764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99"/>
      <c r="B161" s="99"/>
      <c r="C161" s="197"/>
      <c r="D161" s="197"/>
      <c r="E161" s="34">
        <f t="shared" si="6"/>
        <v>0</v>
      </c>
      <c r="F161" s="806"/>
      <c r="G161" s="120"/>
      <c r="H161" s="205"/>
      <c r="I161" s="806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6"/>
      <c r="G162" s="120"/>
      <c r="H162" s="205"/>
      <c r="I162" s="806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6"/>
      <c r="G163" s="120"/>
      <c r="H163" s="205"/>
      <c r="I163" s="806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6"/>
      <c r="G164" s="120"/>
      <c r="H164" s="205"/>
      <c r="I164" s="806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6"/>
      <c r="G165" s="120"/>
      <c r="H165" s="205"/>
      <c r="I165" s="806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6"/>
      <c r="G166" s="120"/>
      <c r="H166" s="205"/>
      <c r="I166" s="806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806"/>
      <c r="G167" s="120"/>
      <c r="H167" s="205"/>
      <c r="I167" s="806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6"/>
        <v>0</v>
      </c>
      <c r="F168" s="806"/>
      <c r="G168" s="120"/>
      <c r="H168" s="205"/>
      <c r="I168" s="806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6"/>
      <c r="G169" s="120"/>
      <c r="H169" s="205"/>
      <c r="I169" s="806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1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6"/>
      <c r="G170" s="120"/>
      <c r="H170" s="205"/>
      <c r="I170" s="806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6"/>
      <c r="G171" s="120"/>
      <c r="H171" s="205"/>
      <c r="I171" s="806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6"/>
      <c r="G172" s="120"/>
      <c r="H172" s="206"/>
      <c r="I172" s="806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6"/>
      <c r="G173" s="120"/>
      <c r="H173" s="213"/>
      <c r="I173" s="806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6"/>
      <c r="G174" s="120"/>
      <c r="H174" s="205"/>
      <c r="I174" s="806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14"/>
      <c r="B175" s="99"/>
      <c r="C175" s="197"/>
      <c r="D175" s="197"/>
      <c r="E175" s="34">
        <f t="shared" si="6"/>
        <v>0</v>
      </c>
      <c r="F175" s="806"/>
      <c r="G175" s="120"/>
      <c r="H175" s="215"/>
      <c r="I175" s="806"/>
      <c r="J175" s="39">
        <f t="shared" si="7"/>
        <v>0</v>
      </c>
      <c r="K175" s="81"/>
      <c r="L175" s="566"/>
      <c r="M175" s="61"/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20"/>
      <c r="B176" s="99"/>
      <c r="C176" s="197"/>
      <c r="D176" s="197"/>
      <c r="E176" s="34">
        <f t="shared" si="6"/>
        <v>0</v>
      </c>
      <c r="F176" s="806"/>
      <c r="G176" s="661"/>
      <c r="H176" s="222"/>
      <c r="I176" s="806"/>
      <c r="J176" s="39">
        <f t="shared" si="7"/>
        <v>0</v>
      </c>
      <c r="K176" s="81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6"/>
        <v>0</v>
      </c>
      <c r="F177" s="806"/>
      <c r="G177" s="224"/>
      <c r="H177" s="215"/>
      <c r="I177" s="806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ref="E178:E247" si="9">D178*F178</f>
        <v>0</v>
      </c>
      <c r="F178" s="806"/>
      <c r="G178" s="224"/>
      <c r="H178" s="222"/>
      <c r="I178" s="806"/>
      <c r="J178" s="39">
        <f t="shared" si="7"/>
        <v>0</v>
      </c>
      <c r="K178" s="225"/>
      <c r="L178" s="566"/>
      <c r="M178" s="61" t="s">
        <v>26</v>
      </c>
      <c r="N178" s="42">
        <f t="shared" si="8"/>
        <v>0</v>
      </c>
      <c r="O178" s="216"/>
      <c r="P178" s="676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6"/>
      <c r="G179" s="224"/>
      <c r="H179" s="222"/>
      <c r="I179" s="806"/>
      <c r="J179" s="39">
        <f t="shared" si="7"/>
        <v>0</v>
      </c>
      <c r="K179" s="225"/>
      <c r="L179" s="566"/>
      <c r="M179" s="61"/>
      <c r="N179" s="42">
        <f t="shared" si="8"/>
        <v>0</v>
      </c>
      <c r="O179" s="223"/>
      <c r="P179" s="125"/>
      <c r="Q179" s="210"/>
      <c r="R179" s="208"/>
      <c r="S179" s="176"/>
      <c r="T179" s="177"/>
      <c r="U179" s="49"/>
      <c r="V179" s="50"/>
    </row>
    <row r="180" spans="1:22" ht="24.75" thickTop="1" thickBot="1" x14ac:dyDescent="0.4">
      <c r="A180" s="169"/>
      <c r="B180" s="99"/>
      <c r="C180" s="226"/>
      <c r="D180" s="226"/>
      <c r="E180" s="34">
        <f t="shared" si="9"/>
        <v>0</v>
      </c>
      <c r="F180" s="806"/>
      <c r="G180" s="224"/>
      <c r="H180" s="227"/>
      <c r="I180" s="806"/>
      <c r="J180" s="39">
        <f t="shared" si="7"/>
        <v>0</v>
      </c>
      <c r="K180" s="81"/>
      <c r="L180" s="566"/>
      <c r="M180" s="61"/>
      <c r="N180" s="42">
        <f t="shared" si="8"/>
        <v>0</v>
      </c>
      <c r="O180" s="228"/>
      <c r="P180" s="677"/>
      <c r="Q180" s="124"/>
      <c r="R180" s="125"/>
      <c r="S180" s="176"/>
      <c r="T180" s="177"/>
      <c r="U180" s="49"/>
      <c r="V180" s="50"/>
    </row>
    <row r="181" spans="1:22" ht="24.75" thickTop="1" thickBot="1" x14ac:dyDescent="0.4">
      <c r="A181" s="230"/>
      <c r="B181" s="99"/>
      <c r="C181" s="197"/>
      <c r="D181" s="197"/>
      <c r="E181" s="34">
        <f t="shared" si="9"/>
        <v>0</v>
      </c>
      <c r="F181" s="806"/>
      <c r="G181" s="224"/>
      <c r="H181" s="205"/>
      <c r="I181" s="806"/>
      <c r="J181" s="39">
        <f t="shared" si="7"/>
        <v>0</v>
      </c>
      <c r="K181" s="225"/>
      <c r="L181" s="570"/>
      <c r="M181" s="231"/>
      <c r="N181" s="42">
        <f t="shared" si="8"/>
        <v>0</v>
      </c>
      <c r="O181" s="228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3"/>
      <c r="B182" s="99"/>
      <c r="C182" s="197"/>
      <c r="D182" s="197"/>
      <c r="E182" s="34">
        <f t="shared" si="9"/>
        <v>0</v>
      </c>
      <c r="F182" s="806"/>
      <c r="G182" s="224"/>
      <c r="H182" s="205"/>
      <c r="I182" s="806"/>
      <c r="J182" s="39">
        <f t="shared" si="7"/>
        <v>0</v>
      </c>
      <c r="K182" s="225"/>
      <c r="L182" s="570"/>
      <c r="M182" s="231"/>
      <c r="N182" s="42">
        <f t="shared" si="8"/>
        <v>0</v>
      </c>
      <c r="O182" s="69"/>
      <c r="P182" s="670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806"/>
      <c r="G183" s="224"/>
      <c r="H183" s="232"/>
      <c r="I183" s="806"/>
      <c r="J183" s="39">
        <f t="shared" si="7"/>
        <v>0</v>
      </c>
      <c r="K183" s="233"/>
      <c r="L183" s="570"/>
      <c r="M183" s="231"/>
      <c r="N183" s="42">
        <f t="shared" si="8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6"/>
      <c r="G184" s="224"/>
      <c r="H184" s="205"/>
      <c r="I184" s="806"/>
      <c r="J184" s="39">
        <f t="shared" si="7"/>
        <v>0</v>
      </c>
      <c r="K184" s="234"/>
      <c r="L184" s="571"/>
      <c r="M184" s="235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36"/>
      <c r="B185" s="99"/>
      <c r="C185" s="197"/>
      <c r="D185" s="197"/>
      <c r="E185" s="34">
        <f t="shared" si="9"/>
        <v>0</v>
      </c>
      <c r="F185" s="810"/>
      <c r="G185" s="224"/>
      <c r="H185" s="213"/>
      <c r="I185" s="806"/>
      <c r="J185" s="39">
        <f t="shared" si="7"/>
        <v>0</v>
      </c>
      <c r="K185" s="234"/>
      <c r="L185" s="572"/>
      <c r="M185" s="238"/>
      <c r="N185" s="42">
        <f t="shared" si="8"/>
        <v>0</v>
      </c>
      <c r="O185" s="223"/>
      <c r="P185" s="125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14"/>
      <c r="B186" s="99"/>
      <c r="C186" s="197"/>
      <c r="D186" s="197"/>
      <c r="E186" s="34">
        <f t="shared" si="9"/>
        <v>0</v>
      </c>
      <c r="F186" s="806"/>
      <c r="G186" s="224"/>
      <c r="H186" s="205"/>
      <c r="I186" s="806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6"/>
      <c r="G187" s="224"/>
      <c r="H187" s="239"/>
      <c r="I187" s="806"/>
      <c r="J187" s="39">
        <f t="shared" si="7"/>
        <v>0</v>
      </c>
      <c r="K187" s="81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6"/>
      <c r="G188" s="224"/>
      <c r="H188" s="215"/>
      <c r="I188" s="806"/>
      <c r="J188" s="39">
        <f t="shared" si="7"/>
        <v>0</v>
      </c>
      <c r="K188" s="234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6"/>
      <c r="G189" s="224"/>
      <c r="H189" s="175"/>
      <c r="I189" s="806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6"/>
      <c r="G190" s="224"/>
      <c r="H190" s="240"/>
      <c r="I190" s="806"/>
      <c r="J190" s="39">
        <f t="shared" si="7"/>
        <v>0</v>
      </c>
      <c r="K190" s="234"/>
      <c r="L190" s="573"/>
      <c r="M190" s="24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6"/>
      <c r="G191" s="224"/>
      <c r="H191" s="175"/>
      <c r="I191" s="806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6"/>
      <c r="G192" s="224"/>
      <c r="H192" s="175"/>
      <c r="I192" s="806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6"/>
      <c r="G193" s="224"/>
      <c r="H193" s="175"/>
      <c r="I193" s="806"/>
      <c r="J193" s="39">
        <f t="shared" si="7"/>
        <v>0</v>
      </c>
      <c r="K193" s="81"/>
      <c r="L193" s="566"/>
      <c r="M193" s="6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2"/>
      <c r="D194" s="242"/>
      <c r="E194" s="34">
        <f t="shared" si="9"/>
        <v>0</v>
      </c>
      <c r="F194" s="806"/>
      <c r="G194" s="224"/>
      <c r="H194" s="175"/>
      <c r="I194" s="806"/>
      <c r="J194" s="39">
        <f t="shared" si="7"/>
        <v>0</v>
      </c>
      <c r="K194" s="81"/>
      <c r="L194" s="566"/>
      <c r="M194" s="61"/>
      <c r="N194" s="42">
        <f t="shared" si="8"/>
        <v>0</v>
      </c>
      <c r="O194" s="223"/>
      <c r="P194" s="125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6"/>
      <c r="G195" s="224"/>
      <c r="H195" s="175"/>
      <c r="I195" s="806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01"/>
      <c r="B196" s="99"/>
      <c r="C196" s="226"/>
      <c r="D196" s="226"/>
      <c r="E196" s="34">
        <f t="shared" si="9"/>
        <v>0</v>
      </c>
      <c r="F196" s="806"/>
      <c r="G196" s="224"/>
      <c r="H196" s="227"/>
      <c r="I196" s="806"/>
      <c r="J196" s="39">
        <f t="shared" si="7"/>
        <v>0</v>
      </c>
      <c r="K196" s="81"/>
      <c r="L196" s="566"/>
      <c r="M196" s="61"/>
      <c r="N196" s="42">
        <f t="shared" si="8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04"/>
      <c r="B197" s="99"/>
      <c r="C197" s="244"/>
      <c r="D197" s="244"/>
      <c r="E197" s="34">
        <f t="shared" si="9"/>
        <v>0</v>
      </c>
      <c r="F197" s="806"/>
      <c r="G197" s="224"/>
      <c r="H197" s="59"/>
      <c r="I197" s="806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26"/>
      <c r="D198" s="226"/>
      <c r="E198" s="34">
        <f t="shared" si="9"/>
        <v>0</v>
      </c>
      <c r="F198" s="806"/>
      <c r="G198" s="224"/>
      <c r="H198" s="227"/>
      <c r="I198" s="806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5"/>
      <c r="B199" s="246"/>
      <c r="C199" s="197"/>
      <c r="D199" s="181"/>
      <c r="E199" s="34">
        <f t="shared" si="9"/>
        <v>0</v>
      </c>
      <c r="F199" s="806"/>
      <c r="G199" s="224"/>
      <c r="H199" s="227"/>
      <c r="I199" s="806"/>
      <c r="J199" s="39">
        <f t="shared" si="7"/>
        <v>0</v>
      </c>
      <c r="K199" s="81"/>
      <c r="L199" s="566"/>
      <c r="M199" s="61"/>
      <c r="N199" s="42">
        <f t="shared" si="8"/>
        <v>0</v>
      </c>
      <c r="O199" s="228"/>
      <c r="P199" s="677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249"/>
      <c r="D200" s="247"/>
      <c r="E200" s="34">
        <f t="shared" si="9"/>
        <v>0</v>
      </c>
      <c r="F200" s="806"/>
      <c r="G200" s="224"/>
      <c r="H200" s="227"/>
      <c r="I200" s="806"/>
      <c r="J200" s="39">
        <f t="shared" si="7"/>
        <v>0</v>
      </c>
      <c r="K200" s="81"/>
      <c r="L200" s="566"/>
      <c r="M200" s="61"/>
      <c r="N200" s="42">
        <f t="shared" si="8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6"/>
      <c r="G201" s="224"/>
      <c r="H201" s="227"/>
      <c r="I201" s="806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248"/>
      <c r="B202" s="99"/>
      <c r="C202" s="249"/>
      <c r="D202" s="249"/>
      <c r="E202" s="34">
        <f t="shared" si="9"/>
        <v>0</v>
      </c>
      <c r="F202" s="806"/>
      <c r="G202" s="224"/>
      <c r="H202" s="227"/>
      <c r="I202" s="806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597"/>
      <c r="D203" s="250"/>
      <c r="E203" s="34">
        <f t="shared" si="9"/>
        <v>0</v>
      </c>
      <c r="F203" s="806"/>
      <c r="G203" s="209"/>
      <c r="H203" s="227"/>
      <c r="I203" s="806"/>
      <c r="J203" s="39">
        <f t="shared" si="7"/>
        <v>0</v>
      </c>
      <c r="K203" s="81"/>
      <c r="L203" s="566"/>
      <c r="M203" s="61"/>
      <c r="N203" s="42">
        <f t="shared" ref="N203:N292" si="10">K203*I203</f>
        <v>0</v>
      </c>
      <c r="O203" s="62"/>
      <c r="P203" s="678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6"/>
      <c r="G204" s="120"/>
      <c r="H204" s="227"/>
      <c r="I204" s="806"/>
      <c r="J204" s="39">
        <f t="shared" si="7"/>
        <v>0</v>
      </c>
      <c r="K204" s="81"/>
      <c r="L204" s="566"/>
      <c r="M204" s="61"/>
      <c r="N204" s="42">
        <f t="shared" si="10"/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188"/>
      <c r="D205" s="253"/>
      <c r="E205" s="34">
        <f t="shared" si="9"/>
        <v>0</v>
      </c>
      <c r="F205" s="811"/>
      <c r="G205" s="224"/>
      <c r="H205" s="255"/>
      <c r="I205" s="811"/>
      <c r="J205" s="39">
        <f t="shared" si="7"/>
        <v>0</v>
      </c>
      <c r="N205" s="42">
        <f t="shared" si="10"/>
        <v>0</v>
      </c>
      <c r="O205" s="257"/>
      <c r="P205" s="125"/>
      <c r="Q205" s="258"/>
      <c r="R205" s="259"/>
      <c r="S205" s="260"/>
      <c r="T205" s="261"/>
      <c r="U205" s="262"/>
      <c r="V205" s="263"/>
    </row>
    <row r="206" spans="1:22" ht="24.75" thickTop="1" thickBot="1" x14ac:dyDescent="0.4">
      <c r="A206" s="169"/>
      <c r="B206" s="99"/>
      <c r="C206" s="249"/>
      <c r="D206" s="249"/>
      <c r="E206" s="34">
        <f t="shared" si="9"/>
        <v>0</v>
      </c>
      <c r="F206" s="811"/>
      <c r="G206" s="224"/>
      <c r="H206" s="255"/>
      <c r="I206" s="811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06"/>
      <c r="G207" s="224"/>
      <c r="H207" s="227"/>
      <c r="I207" s="806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6"/>
      <c r="G208" s="224"/>
      <c r="H208" s="227"/>
      <c r="I208" s="806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9"/>
        <v>0</v>
      </c>
      <c r="F209" s="806"/>
      <c r="G209" s="209"/>
      <c r="H209" s="227"/>
      <c r="I209" s="806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6"/>
      <c r="G210" s="209"/>
      <c r="H210" s="227"/>
      <c r="I210" s="806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6"/>
      <c r="G211" s="209"/>
      <c r="H211" s="227"/>
      <c r="I211" s="806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203"/>
      <c r="C212" s="265"/>
      <c r="D212" s="265"/>
      <c r="E212" s="34">
        <f t="shared" si="9"/>
        <v>0</v>
      </c>
      <c r="F212" s="806"/>
      <c r="G212" s="209"/>
      <c r="H212" s="227"/>
      <c r="I212" s="806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70"/>
      <c r="D213" s="264"/>
      <c r="E213" s="34">
        <f t="shared" si="9"/>
        <v>0</v>
      </c>
      <c r="F213" s="806"/>
      <c r="G213" s="209"/>
      <c r="H213" s="227"/>
      <c r="I213" s="806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6"/>
      <c r="G214" s="224"/>
      <c r="H214" s="227"/>
      <c r="I214" s="806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6"/>
      <c r="G215" s="224"/>
      <c r="H215" s="227"/>
      <c r="I215" s="806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6"/>
      <c r="G216" s="224"/>
      <c r="H216" s="227"/>
      <c r="I216" s="806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6"/>
      <c r="G217" s="224"/>
      <c r="H217" s="227"/>
      <c r="I217" s="806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248"/>
      <c r="B218" s="203"/>
      <c r="C218" s="249"/>
      <c r="D218" s="249"/>
      <c r="E218" s="34">
        <f t="shared" si="9"/>
        <v>0</v>
      </c>
      <c r="F218" s="806"/>
      <c r="G218" s="224"/>
      <c r="H218" s="227"/>
      <c r="I218" s="806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66"/>
      <c r="B219" s="99"/>
      <c r="C219" s="597"/>
      <c r="D219" s="250"/>
      <c r="E219" s="34">
        <f t="shared" si="9"/>
        <v>0</v>
      </c>
      <c r="F219" s="806"/>
      <c r="G219" s="120"/>
      <c r="H219" s="227"/>
      <c r="I219" s="806"/>
      <c r="J219" s="39">
        <f t="shared" si="7"/>
        <v>0</v>
      </c>
      <c r="K219" s="81"/>
      <c r="L219" s="566"/>
      <c r="M219" s="61"/>
      <c r="N219" s="42">
        <f t="shared" si="10"/>
        <v>0</v>
      </c>
      <c r="O219" s="62"/>
      <c r="P219" s="678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06"/>
      <c r="G220" s="224"/>
      <c r="H220" s="227"/>
      <c r="I220" s="806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6"/>
      <c r="G221" s="224"/>
      <c r="H221" s="227"/>
      <c r="I221" s="806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6"/>
      <c r="G222" s="224"/>
      <c r="H222" s="227"/>
      <c r="I222" s="806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2"/>
      <c r="G223" s="209"/>
      <c r="H223" s="227"/>
      <c r="I223" s="806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2"/>
      <c r="G224" s="209"/>
      <c r="H224" s="227"/>
      <c r="I224" s="806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2"/>
      <c r="G225" s="209"/>
      <c r="H225" s="227"/>
      <c r="I225" s="806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2"/>
      <c r="G226" s="209"/>
      <c r="H226" s="227"/>
      <c r="I226" s="806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2"/>
      <c r="G227" s="209"/>
      <c r="H227" s="227"/>
      <c r="I227" s="806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2"/>
      <c r="G228" s="209"/>
      <c r="H228" s="227"/>
      <c r="I228" s="806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2"/>
      <c r="G229" s="209"/>
      <c r="H229" s="227"/>
      <c r="I229" s="806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06"/>
      <c r="G230" s="209"/>
      <c r="H230" s="227"/>
      <c r="I230" s="806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6"/>
      <c r="G231" s="224"/>
      <c r="H231" s="227"/>
      <c r="I231" s="806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6"/>
      <c r="G232" s="224"/>
      <c r="H232" s="227"/>
      <c r="I232" s="806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6"/>
      <c r="G233" s="224"/>
      <c r="H233" s="227"/>
      <c r="I233" s="806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6"/>
      <c r="G234" s="224"/>
      <c r="H234" s="227"/>
      <c r="I234" s="806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6"/>
      <c r="G235" s="224"/>
      <c r="H235" s="227"/>
      <c r="I235" s="806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6"/>
      <c r="G236" s="224"/>
      <c r="H236" s="227"/>
      <c r="I236" s="806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6"/>
      <c r="G237" s="224"/>
      <c r="H237" s="227"/>
      <c r="I237" s="806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6"/>
      <c r="G238" s="224"/>
      <c r="H238" s="227"/>
      <c r="I238" s="806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03"/>
      <c r="B239" s="253"/>
      <c r="C239" s="244"/>
      <c r="D239" s="244"/>
      <c r="E239" s="34">
        <f t="shared" si="9"/>
        <v>0</v>
      </c>
      <c r="F239" s="806"/>
      <c r="G239" s="120"/>
      <c r="H239" s="59"/>
      <c r="I239" s="806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6"/>
      <c r="G240" s="224"/>
      <c r="H240" s="227"/>
      <c r="I240" s="806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6"/>
      <c r="G241" s="224"/>
      <c r="H241" s="227"/>
      <c r="I241" s="806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6"/>
      <c r="G242" s="224"/>
      <c r="H242" s="227"/>
      <c r="I242" s="806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6"/>
      <c r="G243" s="224"/>
      <c r="H243" s="227"/>
      <c r="I243" s="806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9"/>
      <c r="B244" s="203"/>
      <c r="C244" s="244"/>
      <c r="D244" s="244"/>
      <c r="E244" s="34">
        <f t="shared" si="9"/>
        <v>0</v>
      </c>
      <c r="F244" s="806"/>
      <c r="G244" s="224"/>
      <c r="H244" s="227"/>
      <c r="I244" s="806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9"/>
        <v>0</v>
      </c>
      <c r="F245" s="806"/>
      <c r="G245" s="224"/>
      <c r="H245" s="227"/>
      <c r="I245" s="806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6"/>
      <c r="G246" s="224"/>
      <c r="H246" s="227"/>
      <c r="I246" s="806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6"/>
      <c r="G247" s="224"/>
      <c r="H247" s="227"/>
      <c r="I247" s="806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ref="E248:E292" si="11">D248*F248</f>
        <v>0</v>
      </c>
      <c r="F248" s="806"/>
      <c r="G248" s="224"/>
      <c r="H248" s="227"/>
      <c r="I248" s="806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6"/>
      <c r="G249" s="224"/>
      <c r="H249" s="227"/>
      <c r="I249" s="806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6"/>
      <c r="G250" s="224"/>
      <c r="H250" s="227"/>
      <c r="I250" s="806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6"/>
      <c r="G251" s="224"/>
      <c r="H251" s="227"/>
      <c r="I251" s="806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6"/>
      <c r="G252" s="224"/>
      <c r="H252" s="227"/>
      <c r="I252" s="806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6"/>
      <c r="G253" s="224"/>
      <c r="H253" s="227"/>
      <c r="I253" s="806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70"/>
      <c r="E254" s="34">
        <f t="shared" si="11"/>
        <v>0</v>
      </c>
      <c r="F254" s="806"/>
      <c r="G254" s="224"/>
      <c r="H254" s="227"/>
      <c r="I254" s="806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4"/>
      <c r="D255" s="244"/>
      <c r="E255" s="34">
        <f t="shared" si="11"/>
        <v>0</v>
      </c>
      <c r="F255" s="806"/>
      <c r="G255" s="224"/>
      <c r="H255" s="227"/>
      <c r="I255" s="806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6"/>
      <c r="G256" s="224"/>
      <c r="H256" s="227"/>
      <c r="I256" s="806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65"/>
      <c r="D257" s="265"/>
      <c r="E257" s="34">
        <f t="shared" si="11"/>
        <v>0</v>
      </c>
      <c r="F257" s="806"/>
      <c r="G257" s="224"/>
      <c r="H257" s="227"/>
      <c r="I257" s="806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6"/>
      <c r="G258" s="224"/>
      <c r="H258" s="227"/>
      <c r="I258" s="806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70"/>
      <c r="D259" s="264"/>
      <c r="E259" s="34">
        <f t="shared" si="11"/>
        <v>0</v>
      </c>
      <c r="F259" s="806"/>
      <c r="G259" s="224"/>
      <c r="H259" s="227"/>
      <c r="I259" s="806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49"/>
      <c r="D260" s="249"/>
      <c r="E260" s="34">
        <f t="shared" si="11"/>
        <v>0</v>
      </c>
      <c r="F260" s="806"/>
      <c r="G260" s="224"/>
      <c r="H260" s="227"/>
      <c r="I260" s="806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197"/>
      <c r="D261" s="197"/>
      <c r="E261" s="34">
        <f t="shared" si="11"/>
        <v>0</v>
      </c>
      <c r="F261" s="806"/>
      <c r="G261" s="224"/>
      <c r="H261" s="227"/>
      <c r="I261" s="806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03"/>
      <c r="C262" s="226"/>
      <c r="D262" s="226"/>
      <c r="E262" s="34">
        <f t="shared" si="11"/>
        <v>0</v>
      </c>
      <c r="F262" s="806"/>
      <c r="G262" s="224"/>
      <c r="H262" s="227"/>
      <c r="I262" s="806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03"/>
      <c r="C263" s="226"/>
      <c r="D263" s="226"/>
      <c r="E263" s="34">
        <f t="shared" si="11"/>
        <v>0</v>
      </c>
      <c r="F263" s="806"/>
      <c r="G263" s="224"/>
      <c r="H263" s="227"/>
      <c r="I263" s="806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6"/>
      <c r="G264" s="224"/>
      <c r="H264" s="227"/>
      <c r="I264" s="806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796"/>
      <c r="B265" s="272"/>
      <c r="C265" s="226"/>
      <c r="D265" s="226"/>
      <c r="E265" s="34">
        <f t="shared" si="11"/>
        <v>0</v>
      </c>
      <c r="F265" s="806"/>
      <c r="G265" s="224"/>
      <c r="H265" s="227"/>
      <c r="I265" s="806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226"/>
      <c r="E266" s="34">
        <f t="shared" si="11"/>
        <v>0</v>
      </c>
      <c r="F266" s="806"/>
      <c r="G266" s="224"/>
      <c r="H266" s="59"/>
      <c r="I266" s="806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6"/>
      <c r="G267" s="224"/>
      <c r="H267" s="227"/>
      <c r="I267" s="806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169"/>
      <c r="B268" s="272"/>
      <c r="C268" s="197"/>
      <c r="D268" s="181"/>
      <c r="E268" s="34">
        <f t="shared" si="11"/>
        <v>0</v>
      </c>
      <c r="F268" s="806"/>
      <c r="G268" s="224"/>
      <c r="H268" s="227"/>
      <c r="I268" s="806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6"/>
      <c r="G269" s="224"/>
      <c r="H269" s="227"/>
      <c r="I269" s="806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2"/>
      <c r="C270" s="242"/>
      <c r="D270" s="242"/>
      <c r="E270" s="34">
        <f t="shared" si="11"/>
        <v>0</v>
      </c>
      <c r="F270" s="806"/>
      <c r="G270" s="224"/>
      <c r="H270" s="175"/>
      <c r="I270" s="806"/>
      <c r="J270" s="39">
        <f t="shared" si="7"/>
        <v>0</v>
      </c>
      <c r="K270" s="81"/>
      <c r="L270" s="566"/>
      <c r="M270" s="61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191"/>
      <c r="D271" s="187"/>
      <c r="E271" s="34">
        <f t="shared" si="11"/>
        <v>0</v>
      </c>
      <c r="F271" s="806"/>
      <c r="G271" s="224"/>
      <c r="H271" s="175"/>
      <c r="I271" s="806"/>
      <c r="J271" s="39">
        <f t="shared" si="7"/>
        <v>0</v>
      </c>
      <c r="K271" s="81"/>
      <c r="L271" s="566"/>
      <c r="M271" s="274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5"/>
      <c r="C272" s="154"/>
      <c r="D272" s="182"/>
      <c r="E272" s="34">
        <f t="shared" si="11"/>
        <v>0</v>
      </c>
      <c r="F272" s="813"/>
      <c r="G272" s="662"/>
      <c r="H272" s="277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3"/>
      <c r="G273" s="662"/>
      <c r="H273" s="277"/>
      <c r="I273" s="805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1"/>
        <v>0</v>
      </c>
      <c r="F274" s="813"/>
      <c r="G274" s="662"/>
      <c r="H274" s="277"/>
      <c r="I274" s="805"/>
      <c r="J274" s="39">
        <f t="shared" si="7"/>
        <v>0</v>
      </c>
      <c r="K274" s="81"/>
      <c r="L274" s="566"/>
      <c r="M274" s="274"/>
      <c r="N274" s="42">
        <f t="shared" si="10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3"/>
      <c r="G275" s="662"/>
      <c r="H275" s="277"/>
      <c r="I275" s="805"/>
      <c r="J275" s="39">
        <f t="shared" ref="J275:J288" si="12">I275-F275</f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3"/>
      <c r="G276" s="662"/>
      <c r="H276" s="277"/>
      <c r="I276" s="805"/>
      <c r="J276" s="39">
        <f t="shared" si="12"/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80"/>
      <c r="E277" s="34">
        <f t="shared" si="11"/>
        <v>0</v>
      </c>
      <c r="F277" s="809"/>
      <c r="G277" s="281"/>
      <c r="H277" s="282"/>
      <c r="I277" s="806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79"/>
      <c r="E278" s="34">
        <f t="shared" si="11"/>
        <v>0</v>
      </c>
      <c r="F278" s="806"/>
      <c r="G278" s="224"/>
      <c r="H278" s="175"/>
      <c r="I278" s="806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6"/>
      <c r="G279" s="224"/>
      <c r="H279" s="175"/>
      <c r="I279" s="806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84"/>
      <c r="D280" s="284"/>
      <c r="E280" s="34">
        <f t="shared" si="11"/>
        <v>0</v>
      </c>
      <c r="F280" s="806"/>
      <c r="G280" s="224"/>
      <c r="H280" s="175"/>
      <c r="I280" s="806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1"/>
      <c r="G281" s="224"/>
      <c r="H281" s="255"/>
      <c r="I281" s="811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1"/>
      <c r="G282" s="224"/>
      <c r="H282" s="255"/>
      <c r="I282" s="811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1"/>
      <c r="G283" s="224"/>
      <c r="H283" s="255"/>
      <c r="I283" s="811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1"/>
      <c r="G284" s="224"/>
      <c r="H284" s="291"/>
      <c r="I284" s="811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92"/>
      <c r="B285" s="203"/>
      <c r="C285" s="599"/>
      <c r="D285" s="203"/>
      <c r="E285" s="34">
        <f t="shared" si="11"/>
        <v>0</v>
      </c>
      <c r="F285" s="811"/>
      <c r="G285" s="224"/>
      <c r="H285" s="293"/>
      <c r="I285" s="811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1"/>
        <v>0</v>
      </c>
      <c r="H286" s="299"/>
      <c r="I286" s="814">
        <v>0</v>
      </c>
      <c r="J286" s="39">
        <f t="shared" si="12"/>
        <v>0</v>
      </c>
      <c r="K286" s="300"/>
      <c r="M286" s="300"/>
      <c r="N286" s="42">
        <f t="shared" si="10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I287" s="814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2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35">
      <c r="A289" s="294"/>
      <c r="B289" s="295"/>
      <c r="E289" s="34" t="e">
        <f t="shared" si="11"/>
        <v>#VALUE!</v>
      </c>
      <c r="F289" s="993" t="s">
        <v>27</v>
      </c>
      <c r="G289" s="993"/>
      <c r="H289" s="994"/>
      <c r="I289" s="824">
        <f>SUM(I5:I288)</f>
        <v>182064.74000000002</v>
      </c>
      <c r="J289" s="304"/>
      <c r="K289" s="300"/>
      <c r="L289" s="576"/>
      <c r="M289" s="300"/>
      <c r="N289" s="42">
        <f t="shared" si="10"/>
        <v>0</v>
      </c>
      <c r="O289" s="287"/>
      <c r="P289" s="125"/>
      <c r="Q289" s="258"/>
      <c r="R289" s="288"/>
      <c r="S289" s="306"/>
      <c r="T289" s="261"/>
      <c r="U289" s="262"/>
      <c r="V289" s="50"/>
    </row>
    <row r="290" spans="1:22" ht="24.75" thickTop="1" thickBot="1" x14ac:dyDescent="0.3">
      <c r="A290" s="307"/>
      <c r="B290" s="295"/>
      <c r="E290" s="34">
        <f t="shared" si="11"/>
        <v>0</v>
      </c>
      <c r="I290" s="825"/>
      <c r="J290" s="304"/>
      <c r="K290" s="300"/>
      <c r="L290" s="576"/>
      <c r="M290" s="300"/>
      <c r="N290" s="42">
        <f t="shared" si="10"/>
        <v>0</v>
      </c>
      <c r="O290" s="309"/>
      <c r="Q290" s="6"/>
      <c r="R290" s="310"/>
      <c r="S290" s="311"/>
      <c r="T290" s="312"/>
      <c r="V290" s="9"/>
    </row>
    <row r="291" spans="1:22" ht="24.75" thickTop="1" thickBot="1" x14ac:dyDescent="0.4">
      <c r="A291" s="294"/>
      <c r="B291" s="295"/>
      <c r="E291" s="34">
        <f t="shared" si="11"/>
        <v>0</v>
      </c>
      <c r="J291" s="297"/>
      <c r="K291" s="300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14"/>
      <c r="N292" s="42">
        <f t="shared" si="10"/>
        <v>0</v>
      </c>
      <c r="O292" s="315"/>
      <c r="Q292" s="6"/>
      <c r="R292" s="310"/>
      <c r="S292" s="311"/>
      <c r="T292" s="316"/>
      <c r="V292" s="9"/>
    </row>
    <row r="293" spans="1:22" ht="24.75" thickTop="1" thickBot="1" x14ac:dyDescent="0.4">
      <c r="A293" s="294"/>
      <c r="H293" s="318"/>
      <c r="I293" s="826" t="s">
        <v>28</v>
      </c>
      <c r="J293" s="320"/>
      <c r="K293" s="320"/>
      <c r="L293" s="577">
        <f>SUM(L281:L292)</f>
        <v>0</v>
      </c>
      <c r="M293" s="322"/>
      <c r="N293" s="323">
        <f>SUM(N5:N292)</f>
        <v>8030725.665</v>
      </c>
      <c r="O293" s="324"/>
      <c r="Q293" s="325">
        <f>SUM(Q5:Q292)</f>
        <v>93950</v>
      </c>
      <c r="R293" s="256"/>
      <c r="S293" s="326">
        <f>SUM(S25:S292)</f>
        <v>28000</v>
      </c>
      <c r="T293" s="327"/>
      <c r="U293" s="328"/>
      <c r="V293" s="329">
        <f>SUM(V281:V292)</f>
        <v>0</v>
      </c>
    </row>
    <row r="294" spans="1:22" x14ac:dyDescent="0.35">
      <c r="A294" s="294"/>
      <c r="H294" s="318"/>
      <c r="I294" s="827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ht="24" thickBot="1" x14ac:dyDescent="0.4">
      <c r="A295" s="294"/>
      <c r="H295" s="318"/>
      <c r="I295" s="827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Top="1" x14ac:dyDescent="0.25">
      <c r="A296" s="294"/>
      <c r="I296" s="828" t="s">
        <v>29</v>
      </c>
      <c r="J296" s="338"/>
      <c r="K296" s="338"/>
      <c r="L296" s="578"/>
      <c r="M296" s="339"/>
      <c r="N296" s="340">
        <f>V293+S293+Q293+N293+L293</f>
        <v>8152675.665</v>
      </c>
      <c r="O296" s="341"/>
      <c r="R296" s="310"/>
      <c r="S296" s="334"/>
      <c r="U296" s="336"/>
      <c r="V296"/>
    </row>
    <row r="297" spans="1:22" ht="24" thickBot="1" x14ac:dyDescent="0.3">
      <c r="A297" s="342"/>
      <c r="I297" s="829"/>
      <c r="J297" s="344"/>
      <c r="K297" s="344"/>
      <c r="L297" s="579"/>
      <c r="M297" s="345"/>
      <c r="N297" s="346"/>
      <c r="O297" s="347"/>
      <c r="R297" s="310"/>
      <c r="S297" s="334"/>
      <c r="U297" s="336"/>
      <c r="V297"/>
    </row>
    <row r="298" spans="1:22" ht="24" thickTop="1" x14ac:dyDescent="0.35">
      <c r="A298" s="342"/>
      <c r="I298" s="827"/>
      <c r="J298" s="331"/>
      <c r="K298" s="332"/>
      <c r="M298" s="332"/>
      <c r="N298" s="333"/>
      <c r="O298" s="324"/>
      <c r="R298" s="310"/>
      <c r="S298" s="334"/>
      <c r="U298" s="336"/>
      <c r="V298"/>
    </row>
    <row r="299" spans="1:22" x14ac:dyDescent="0.35">
      <c r="A299" s="294"/>
      <c r="I299" s="827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7"/>
      <c r="J300" s="348"/>
      <c r="K300" s="332"/>
      <c r="M300" s="332"/>
      <c r="N300" s="333"/>
      <c r="O300" s="349"/>
      <c r="R300" s="310"/>
      <c r="S300" s="334"/>
      <c r="U300" s="336"/>
      <c r="V300"/>
    </row>
    <row r="301" spans="1:22" x14ac:dyDescent="0.35">
      <c r="A301" s="342"/>
      <c r="N301" s="333"/>
      <c r="O301" s="351"/>
      <c r="R301" s="310"/>
      <c r="S301" s="334"/>
      <c r="U301" s="336"/>
      <c r="V301"/>
    </row>
    <row r="302" spans="1:22" x14ac:dyDescent="0.35">
      <c r="A302" s="342"/>
      <c r="O302" s="351"/>
      <c r="S302" s="334"/>
      <c r="U302" s="336"/>
      <c r="V302"/>
    </row>
    <row r="303" spans="1:22" x14ac:dyDescent="0.35">
      <c r="A303" s="294"/>
      <c r="B303" s="295"/>
      <c r="N303" s="333"/>
      <c r="O303" s="324"/>
      <c r="S303" s="334"/>
      <c r="U303" s="336"/>
      <c r="V303"/>
    </row>
    <row r="304" spans="1:22" x14ac:dyDescent="0.35">
      <c r="A304" s="342"/>
      <c r="B304" s="295"/>
      <c r="N304" s="333"/>
      <c r="O304" s="324"/>
      <c r="S304" s="334"/>
      <c r="U304" s="336"/>
      <c r="V304"/>
    </row>
    <row r="305" spans="1:22" x14ac:dyDescent="0.35">
      <c r="A305" s="294"/>
      <c r="B305" s="295"/>
      <c r="I305" s="827"/>
      <c r="J305" s="331"/>
      <c r="K305" s="332"/>
      <c r="M305" s="332"/>
      <c r="N305" s="333"/>
      <c r="O305" s="324"/>
      <c r="S305" s="334"/>
      <c r="U305" s="336"/>
      <c r="V305"/>
    </row>
    <row r="306" spans="1:22" x14ac:dyDescent="0.35">
      <c r="A306" s="342"/>
      <c r="B306" s="295"/>
      <c r="I306" s="827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294"/>
      <c r="B307" s="295"/>
      <c r="J307" s="328"/>
      <c r="K307" s="328"/>
      <c r="N307" s="333"/>
      <c r="O307" s="324"/>
      <c r="S307" s="334"/>
      <c r="U307" s="336"/>
      <c r="V307"/>
    </row>
    <row r="308" spans="1:22" x14ac:dyDescent="0.35">
      <c r="A308" s="342"/>
      <c r="S308" s="334"/>
      <c r="U308" s="336"/>
      <c r="V308"/>
    </row>
    <row r="309" spans="1:22" x14ac:dyDescent="0.35">
      <c r="A309" s="29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815"/>
      <c r="G310" s="360"/>
      <c r="H310" s="358"/>
      <c r="I310" s="815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815"/>
      <c r="G311" s="360"/>
      <c r="H311" s="358"/>
      <c r="I311" s="815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5"/>
      <c r="G312" s="360"/>
      <c r="H312" s="358"/>
      <c r="I312" s="815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5"/>
      <c r="G313" s="360"/>
      <c r="H313" s="358"/>
      <c r="I313" s="815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61"/>
      <c r="B314" s="354"/>
      <c r="C314" s="601"/>
      <c r="D314" s="354"/>
      <c r="E314" s="355"/>
      <c r="F314" s="815"/>
      <c r="G314" s="360"/>
      <c r="H314" s="358"/>
      <c r="I314" s="815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07"/>
      <c r="B315" s="354"/>
      <c r="C315" s="601"/>
      <c r="D315" s="354"/>
      <c r="E315" s="355"/>
      <c r="F315" s="815"/>
      <c r="G315" s="360"/>
      <c r="H315" s="358"/>
      <c r="I315" s="815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5"/>
      <c r="G316" s="360"/>
      <c r="H316" s="358"/>
      <c r="I316" s="815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5"/>
      <c r="G317" s="360"/>
      <c r="H317" s="358"/>
      <c r="I317" s="815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5"/>
      <c r="G318" s="360"/>
      <c r="H318" s="358"/>
      <c r="I318" s="815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5"/>
      <c r="G319" s="360"/>
      <c r="H319" s="358"/>
      <c r="I319" s="815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5"/>
      <c r="G320" s="360"/>
      <c r="H320" s="358"/>
      <c r="I320" s="815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5"/>
      <c r="G321" s="360"/>
      <c r="H321" s="358"/>
      <c r="I321" s="815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5"/>
      <c r="G322" s="360"/>
      <c r="H322" s="358"/>
      <c r="I322" s="815"/>
      <c r="J322"/>
      <c r="K322"/>
      <c r="L322" s="580"/>
      <c r="M322"/>
      <c r="P322" s="679"/>
      <c r="Q322" s="334"/>
      <c r="S322" s="334"/>
      <c r="U322" s="336"/>
      <c r="V322"/>
    </row>
  </sheetData>
  <mergeCells count="21">
    <mergeCell ref="F289:H289"/>
    <mergeCell ref="L75:L76"/>
    <mergeCell ref="S68:S73"/>
    <mergeCell ref="T68:T73"/>
    <mergeCell ref="S1:T2"/>
    <mergeCell ref="P68:P73"/>
    <mergeCell ref="W1:X1"/>
    <mergeCell ref="O3:P3"/>
    <mergeCell ref="L12:M12"/>
    <mergeCell ref="A1:J2"/>
    <mergeCell ref="O63:O66"/>
    <mergeCell ref="P63:P66"/>
    <mergeCell ref="A63:A66"/>
    <mergeCell ref="H63:H66"/>
    <mergeCell ref="C63:C66"/>
    <mergeCell ref="G63:G66"/>
    <mergeCell ref="A68:A73"/>
    <mergeCell ref="C68:C73"/>
    <mergeCell ref="G68:G73"/>
    <mergeCell ref="H68:H73"/>
    <mergeCell ref="O68:O73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abSelected="1" workbookViewId="0">
      <selection activeCell="O5" sqref="O5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29" customWidth="1"/>
    <col min="7" max="7" width="15.5703125" style="353" customWidth="1"/>
    <col min="8" max="8" width="15.5703125" style="928" customWidth="1"/>
    <col min="9" max="10" width="15.5703125" customWidth="1"/>
    <col min="11" max="11" width="15.5703125" style="979" customWidth="1"/>
    <col min="12" max="12" width="15.5703125" customWidth="1"/>
    <col min="13" max="13" width="13.5703125" style="976" customWidth="1"/>
    <col min="14" max="16" width="15.5703125" customWidth="1"/>
    <col min="17" max="17" width="15.5703125" style="979" customWidth="1"/>
    <col min="18" max="18" width="15.5703125" customWidth="1"/>
    <col min="19" max="19" width="16.140625" style="920" bestFit="1" customWidth="1"/>
    <col min="20" max="20" width="11.42578125" style="920" bestFit="1" customWidth="1"/>
  </cols>
  <sheetData>
    <row r="1" spans="1:20" ht="33" thickTop="1" thickBot="1" x14ac:dyDescent="0.55000000000000004">
      <c r="A1" s="601"/>
      <c r="B1" s="984" t="s">
        <v>760</v>
      </c>
      <c r="C1" s="985"/>
      <c r="D1" s="986"/>
      <c r="E1" s="987"/>
      <c r="F1" s="988"/>
      <c r="G1" s="989"/>
      <c r="H1" s="990"/>
      <c r="I1" s="991"/>
      <c r="J1" s="992"/>
      <c r="K1" s="1253" t="s">
        <v>747</v>
      </c>
      <c r="L1" s="910"/>
      <c r="M1" s="1255" t="s">
        <v>748</v>
      </c>
      <c r="N1" s="911"/>
      <c r="O1" s="937"/>
      <c r="P1" s="914" t="s">
        <v>749</v>
      </c>
      <c r="Q1" s="1257" t="s">
        <v>750</v>
      </c>
      <c r="R1" s="912"/>
      <c r="S1" s="938"/>
      <c r="T1" s="938"/>
    </row>
    <row r="2" spans="1:20" s="917" customFormat="1" ht="29.25" customHeight="1" thickTop="1" thickBot="1" x14ac:dyDescent="0.3">
      <c r="A2" s="916"/>
      <c r="B2" s="926" t="s">
        <v>4</v>
      </c>
      <c r="C2" s="927" t="s">
        <v>751</v>
      </c>
      <c r="D2" s="915" t="s">
        <v>759</v>
      </c>
      <c r="E2" s="950" t="s">
        <v>752</v>
      </c>
      <c r="F2" s="951" t="s">
        <v>753</v>
      </c>
      <c r="G2" s="925" t="s">
        <v>754</v>
      </c>
      <c r="H2" s="939" t="s">
        <v>755</v>
      </c>
      <c r="I2" s="940" t="s">
        <v>756</v>
      </c>
      <c r="J2" s="941"/>
      <c r="K2" s="1254"/>
      <c r="L2" s="919" t="s">
        <v>757</v>
      </c>
      <c r="M2" s="1256"/>
      <c r="N2" s="919" t="s">
        <v>757</v>
      </c>
      <c r="O2" s="918" t="s">
        <v>11</v>
      </c>
      <c r="P2" s="942" t="s">
        <v>758</v>
      </c>
      <c r="Q2" s="1258"/>
      <c r="R2" s="943" t="s">
        <v>757</v>
      </c>
      <c r="S2" s="944"/>
      <c r="T2" s="944"/>
    </row>
    <row r="3" spans="1:20" ht="33" customHeight="1" thickTop="1" thickBot="1" x14ac:dyDescent="0.4">
      <c r="A3" s="954">
        <v>1</v>
      </c>
      <c r="B3" s="934" t="s">
        <v>81</v>
      </c>
      <c r="C3" s="957"/>
      <c r="D3" s="945" t="s">
        <v>761</v>
      </c>
      <c r="E3" s="959">
        <v>45209</v>
      </c>
      <c r="F3" s="946">
        <v>18617.21</v>
      </c>
      <c r="G3" s="952">
        <v>21</v>
      </c>
      <c r="H3" s="946">
        <v>18794.8</v>
      </c>
      <c r="I3" s="961">
        <f>F3-H3</f>
        <v>-177.59000000000015</v>
      </c>
      <c r="J3" s="957">
        <v>3918</v>
      </c>
      <c r="K3" s="977"/>
      <c r="L3" s="974"/>
      <c r="M3" s="977"/>
      <c r="N3" s="974"/>
      <c r="O3" s="955">
        <v>3918</v>
      </c>
      <c r="P3" s="935"/>
      <c r="Q3" s="977">
        <v>761207.63</v>
      </c>
      <c r="R3" s="974" t="s">
        <v>768</v>
      </c>
      <c r="S3" s="936">
        <f t="shared" ref="S3:S8" si="0">Q3+M3+K3+P3</f>
        <v>761207.63</v>
      </c>
      <c r="T3" s="936">
        <f>S3/H3</f>
        <v>40.50096994913487</v>
      </c>
    </row>
    <row r="4" spans="1:20" ht="33" customHeight="1" thickBot="1" x14ac:dyDescent="0.4">
      <c r="A4" s="954">
        <v>2</v>
      </c>
      <c r="B4" s="931" t="s">
        <v>762</v>
      </c>
      <c r="C4" s="958" t="s">
        <v>763</v>
      </c>
      <c r="D4" s="947" t="s">
        <v>764</v>
      </c>
      <c r="E4" s="960">
        <v>45220</v>
      </c>
      <c r="F4" s="948">
        <v>18310.41</v>
      </c>
      <c r="G4" s="953">
        <v>20</v>
      </c>
      <c r="H4" s="949">
        <v>18389.439999999999</v>
      </c>
      <c r="I4" s="962">
        <f t="shared" ref="I4:I11" si="1">F4-H4</f>
        <v>-79.029999999998836</v>
      </c>
      <c r="J4" s="958">
        <v>11783</v>
      </c>
      <c r="K4" s="978">
        <v>12434</v>
      </c>
      <c r="L4" s="975" t="s">
        <v>765</v>
      </c>
      <c r="M4" s="978">
        <v>37120</v>
      </c>
      <c r="N4" s="975" t="s">
        <v>765</v>
      </c>
      <c r="O4" s="956">
        <v>12136</v>
      </c>
      <c r="P4" s="932"/>
      <c r="Q4" s="978">
        <f>39171.68*18.26</f>
        <v>715274.87680000009</v>
      </c>
      <c r="R4" s="975" t="s">
        <v>765</v>
      </c>
      <c r="S4" s="933">
        <f>Q4</f>
        <v>715274.87680000009</v>
      </c>
      <c r="T4" s="933">
        <f>S4/H4</f>
        <v>38.895957506046955</v>
      </c>
    </row>
    <row r="5" spans="1:20" ht="33" customHeight="1" thickBot="1" x14ac:dyDescent="0.4">
      <c r="A5" s="954">
        <v>3</v>
      </c>
      <c r="B5" s="931"/>
      <c r="C5" s="958"/>
      <c r="D5" s="947"/>
      <c r="E5" s="960"/>
      <c r="F5" s="948"/>
      <c r="G5" s="953"/>
      <c r="H5" s="949"/>
      <c r="I5" s="962">
        <f t="shared" si="1"/>
        <v>0</v>
      </c>
      <c r="J5" s="958"/>
      <c r="K5" s="978"/>
      <c r="L5" s="975"/>
      <c r="M5" s="978"/>
      <c r="N5" s="975"/>
      <c r="O5" s="956"/>
      <c r="P5" s="932"/>
      <c r="Q5" s="978"/>
      <c r="R5" s="975"/>
      <c r="S5" s="933">
        <f>Q5+M5+K5+P5</f>
        <v>0</v>
      </c>
      <c r="T5" s="933" t="e">
        <f>S5/H5+0.1</f>
        <v>#DIV/0!</v>
      </c>
    </row>
    <row r="6" spans="1:20" ht="33" customHeight="1" thickBot="1" x14ac:dyDescent="0.4">
      <c r="A6" s="954">
        <v>4</v>
      </c>
      <c r="B6" s="931"/>
      <c r="C6" s="958"/>
      <c r="D6" s="947"/>
      <c r="E6" s="960"/>
      <c r="F6" s="948"/>
      <c r="G6" s="953"/>
      <c r="H6" s="949"/>
      <c r="I6" s="962">
        <f t="shared" si="1"/>
        <v>0</v>
      </c>
      <c r="J6" s="958"/>
      <c r="K6" s="978"/>
      <c r="L6" s="975"/>
      <c r="M6" s="978"/>
      <c r="N6" s="975"/>
      <c r="O6" s="956"/>
      <c r="P6" s="932"/>
      <c r="Q6" s="978"/>
      <c r="R6" s="975"/>
      <c r="S6" s="933">
        <f t="shared" si="0"/>
        <v>0</v>
      </c>
      <c r="T6" s="933" t="e">
        <f t="shared" ref="T6:T8" si="2">S6/H6+0.1</f>
        <v>#DIV/0!</v>
      </c>
    </row>
    <row r="7" spans="1:20" ht="33" customHeight="1" thickBot="1" x14ac:dyDescent="0.4">
      <c r="A7" s="954">
        <v>5</v>
      </c>
      <c r="B7" s="931"/>
      <c r="C7" s="958"/>
      <c r="D7" s="947"/>
      <c r="E7" s="960"/>
      <c r="F7" s="948"/>
      <c r="G7" s="953"/>
      <c r="H7" s="949"/>
      <c r="I7" s="962">
        <f t="shared" si="1"/>
        <v>0</v>
      </c>
      <c r="J7" s="958"/>
      <c r="K7" s="978"/>
      <c r="L7" s="975"/>
      <c r="M7" s="978"/>
      <c r="N7" s="975"/>
      <c r="O7" s="956"/>
      <c r="P7" s="932"/>
      <c r="Q7" s="978"/>
      <c r="R7" s="975"/>
      <c r="S7" s="933">
        <f t="shared" si="0"/>
        <v>0</v>
      </c>
      <c r="T7" s="933" t="e">
        <f t="shared" si="2"/>
        <v>#DIV/0!</v>
      </c>
    </row>
    <row r="8" spans="1:20" ht="33" customHeight="1" thickBot="1" x14ac:dyDescent="0.4">
      <c r="A8" s="954">
        <v>6</v>
      </c>
      <c r="B8" s="931"/>
      <c r="C8" s="958"/>
      <c r="D8" s="947"/>
      <c r="E8" s="960"/>
      <c r="F8" s="948"/>
      <c r="G8" s="953"/>
      <c r="H8" s="949"/>
      <c r="I8" s="962">
        <f t="shared" si="1"/>
        <v>0</v>
      </c>
      <c r="J8" s="958"/>
      <c r="K8" s="978"/>
      <c r="L8" s="975"/>
      <c r="M8" s="978"/>
      <c r="N8" s="975"/>
      <c r="O8" s="956"/>
      <c r="P8" s="932"/>
      <c r="Q8" s="978"/>
      <c r="R8" s="975"/>
      <c r="S8" s="933">
        <f t="shared" si="0"/>
        <v>0</v>
      </c>
      <c r="T8" s="933" t="e">
        <f t="shared" si="2"/>
        <v>#DIV/0!</v>
      </c>
    </row>
    <row r="9" spans="1:20" x14ac:dyDescent="0.25">
      <c r="I9" s="930">
        <f t="shared" si="1"/>
        <v>0</v>
      </c>
      <c r="S9" s="913"/>
      <c r="T9" s="913"/>
    </row>
    <row r="10" spans="1:20" x14ac:dyDescent="0.25">
      <c r="I10" s="930">
        <f t="shared" si="1"/>
        <v>0</v>
      </c>
      <c r="S10" s="913"/>
      <c r="T10" s="913"/>
    </row>
    <row r="11" spans="1:20" x14ac:dyDescent="0.25">
      <c r="I11" s="930">
        <f t="shared" si="1"/>
        <v>0</v>
      </c>
      <c r="S11" s="913"/>
      <c r="T11" s="913"/>
    </row>
    <row r="12" spans="1:20" x14ac:dyDescent="0.25">
      <c r="I12" s="930">
        <f>F12-H12</f>
        <v>0</v>
      </c>
      <c r="S12" s="913"/>
      <c r="T12" s="913"/>
    </row>
    <row r="13" spans="1:20" x14ac:dyDescent="0.25">
      <c r="S13" s="913"/>
      <c r="T13" s="913"/>
    </row>
    <row r="14" spans="1:20" x14ac:dyDescent="0.25">
      <c r="S14" s="913"/>
      <c r="T14" s="913"/>
    </row>
    <row r="15" spans="1:20" x14ac:dyDescent="0.25">
      <c r="S15" s="913"/>
      <c r="T15" s="913"/>
    </row>
    <row r="16" spans="1:20" x14ac:dyDescent="0.25">
      <c r="S16" s="913"/>
      <c r="T16" s="913"/>
    </row>
    <row r="17" spans="19:20" x14ac:dyDescent="0.25">
      <c r="S17" s="913"/>
      <c r="T17" s="913"/>
    </row>
    <row r="18" spans="19:20" x14ac:dyDescent="0.25">
      <c r="S18" s="913"/>
      <c r="T18" s="913"/>
    </row>
    <row r="19" spans="19:20" x14ac:dyDescent="0.25">
      <c r="S19" s="913"/>
      <c r="T19" s="913"/>
    </row>
    <row r="20" spans="19:20" x14ac:dyDescent="0.25">
      <c r="S20" s="913"/>
      <c r="T20" s="913"/>
    </row>
    <row r="21" spans="19:20" x14ac:dyDescent="0.25">
      <c r="S21" s="913"/>
      <c r="T21" s="913"/>
    </row>
    <row r="22" spans="19:20" x14ac:dyDescent="0.25">
      <c r="S22" s="913"/>
      <c r="T22" s="913"/>
    </row>
    <row r="23" spans="19:20" x14ac:dyDescent="0.25">
      <c r="S23" s="913"/>
      <c r="T23" s="913"/>
    </row>
    <row r="24" spans="19:20" x14ac:dyDescent="0.25">
      <c r="S24" s="913"/>
      <c r="T24" s="913"/>
    </row>
    <row r="25" spans="19:20" x14ac:dyDescent="0.25">
      <c r="S25" s="913"/>
      <c r="T25" s="913"/>
    </row>
    <row r="26" spans="19:20" x14ac:dyDescent="0.25">
      <c r="S26" s="913"/>
      <c r="T26" s="913"/>
    </row>
    <row r="27" spans="19:20" x14ac:dyDescent="0.25">
      <c r="S27" s="913"/>
      <c r="T27" s="913"/>
    </row>
    <row r="28" spans="19:20" x14ac:dyDescent="0.25">
      <c r="S28" s="913"/>
      <c r="T28" s="913"/>
    </row>
    <row r="29" spans="19:20" x14ac:dyDescent="0.25">
      <c r="S29" s="913"/>
      <c r="T29" s="913"/>
    </row>
    <row r="30" spans="19:20" x14ac:dyDescent="0.25">
      <c r="S30" s="913"/>
      <c r="T30" s="913"/>
    </row>
    <row r="31" spans="19:20" x14ac:dyDescent="0.25">
      <c r="S31" s="913"/>
      <c r="T31" s="913"/>
    </row>
    <row r="32" spans="19:20" x14ac:dyDescent="0.25">
      <c r="S32" s="913"/>
      <c r="T32" s="913"/>
    </row>
    <row r="33" spans="19:20" x14ac:dyDescent="0.25">
      <c r="S33" s="913"/>
      <c r="T33" s="913"/>
    </row>
    <row r="34" spans="19:20" x14ac:dyDescent="0.25">
      <c r="S34" s="913"/>
      <c r="T34" s="913"/>
    </row>
    <row r="35" spans="19:20" x14ac:dyDescent="0.25">
      <c r="S35" s="913"/>
      <c r="T35" s="913"/>
    </row>
    <row r="36" spans="19:20" x14ac:dyDescent="0.25">
      <c r="S36" s="913"/>
      <c r="T36" s="913"/>
    </row>
    <row r="37" spans="19:20" x14ac:dyDescent="0.25">
      <c r="S37" s="913"/>
      <c r="T37" s="913"/>
    </row>
    <row r="38" spans="19:20" x14ac:dyDescent="0.25">
      <c r="S38" s="913"/>
      <c r="T38" s="913"/>
    </row>
    <row r="39" spans="19:20" x14ac:dyDescent="0.25">
      <c r="S39" s="913"/>
      <c r="T39" s="913"/>
    </row>
    <row r="40" spans="19:20" x14ac:dyDescent="0.25">
      <c r="S40" s="913"/>
      <c r="T40" s="913"/>
    </row>
    <row r="41" spans="19:20" x14ac:dyDescent="0.25">
      <c r="S41" s="913"/>
      <c r="T41" s="913"/>
    </row>
    <row r="42" spans="19:20" x14ac:dyDescent="0.25">
      <c r="S42" s="913"/>
      <c r="T42" s="913"/>
    </row>
    <row r="43" spans="19:20" x14ac:dyDescent="0.25">
      <c r="S43" s="913"/>
      <c r="T43" s="913"/>
    </row>
    <row r="44" spans="19:20" x14ac:dyDescent="0.25">
      <c r="S44" s="913"/>
      <c r="T44" s="913"/>
    </row>
    <row r="45" spans="19:20" x14ac:dyDescent="0.25">
      <c r="S45" s="913"/>
      <c r="T45" s="913"/>
    </row>
    <row r="46" spans="19:20" x14ac:dyDescent="0.25">
      <c r="S46" s="913"/>
      <c r="T46" s="913"/>
    </row>
    <row r="47" spans="19:20" x14ac:dyDescent="0.25">
      <c r="S47" s="913"/>
      <c r="T47" s="913"/>
    </row>
    <row r="48" spans="19:20" x14ac:dyDescent="0.25">
      <c r="S48" s="913"/>
      <c r="T48" s="913"/>
    </row>
    <row r="49" spans="19:20" x14ac:dyDescent="0.25">
      <c r="S49" s="913"/>
      <c r="T49" s="913"/>
    </row>
    <row r="50" spans="19:20" x14ac:dyDescent="0.25">
      <c r="S50" s="913"/>
      <c r="T50" s="913"/>
    </row>
    <row r="51" spans="19:20" x14ac:dyDescent="0.25">
      <c r="S51" s="913"/>
      <c r="T51" s="913"/>
    </row>
    <row r="52" spans="19:20" x14ac:dyDescent="0.25">
      <c r="S52" s="913"/>
      <c r="T52" s="913"/>
    </row>
    <row r="53" spans="19:20" x14ac:dyDescent="0.25">
      <c r="S53" s="913"/>
      <c r="T53" s="913"/>
    </row>
    <row r="54" spans="19:20" x14ac:dyDescent="0.25">
      <c r="S54" s="913"/>
      <c r="T54" s="913"/>
    </row>
    <row r="55" spans="19:20" x14ac:dyDescent="0.25">
      <c r="S55" s="913"/>
      <c r="T55" s="913"/>
    </row>
    <row r="56" spans="19:20" x14ac:dyDescent="0.25">
      <c r="S56" s="913"/>
      <c r="T56" s="913"/>
    </row>
    <row r="57" spans="19:20" x14ac:dyDescent="0.25">
      <c r="S57" s="913"/>
      <c r="T57" s="913"/>
    </row>
    <row r="58" spans="19:20" x14ac:dyDescent="0.25">
      <c r="S58" s="913"/>
      <c r="T58" s="913"/>
    </row>
    <row r="59" spans="19:20" x14ac:dyDescent="0.25">
      <c r="S59" s="913"/>
      <c r="T59" s="913"/>
    </row>
    <row r="60" spans="19:20" x14ac:dyDescent="0.25">
      <c r="S60" s="913"/>
      <c r="T60" s="913"/>
    </row>
    <row r="61" spans="19:20" x14ac:dyDescent="0.25">
      <c r="S61" s="913"/>
      <c r="T61" s="913"/>
    </row>
    <row r="62" spans="19:20" x14ac:dyDescent="0.25">
      <c r="S62" s="913"/>
      <c r="T62" s="913"/>
    </row>
    <row r="63" spans="19:20" x14ac:dyDescent="0.25">
      <c r="S63" s="913"/>
      <c r="T63" s="913"/>
    </row>
    <row r="64" spans="19:20" x14ac:dyDescent="0.25">
      <c r="S64" s="913"/>
      <c r="T64" s="913"/>
    </row>
    <row r="65" spans="19:20" x14ac:dyDescent="0.25">
      <c r="S65" s="913"/>
      <c r="T65" s="913"/>
    </row>
    <row r="66" spans="19:20" x14ac:dyDescent="0.25">
      <c r="S66" s="913"/>
      <c r="T66" s="913"/>
    </row>
    <row r="67" spans="19:20" x14ac:dyDescent="0.25">
      <c r="S67" s="913"/>
      <c r="T67" s="913"/>
    </row>
    <row r="68" spans="19:20" x14ac:dyDescent="0.25">
      <c r="S68" s="913"/>
      <c r="T68" s="913"/>
    </row>
    <row r="69" spans="19:20" x14ac:dyDescent="0.25">
      <c r="S69" s="913"/>
      <c r="T69" s="913"/>
    </row>
    <row r="70" spans="19:20" x14ac:dyDescent="0.25">
      <c r="S70" s="913"/>
      <c r="T70" s="913"/>
    </row>
    <row r="71" spans="19:20" x14ac:dyDescent="0.25">
      <c r="S71" s="913"/>
      <c r="T71" s="913"/>
    </row>
    <row r="72" spans="19:20" x14ac:dyDescent="0.25">
      <c r="S72" s="913"/>
      <c r="T72" s="913"/>
    </row>
    <row r="73" spans="19:20" x14ac:dyDescent="0.25">
      <c r="S73" s="913"/>
      <c r="T73" s="913"/>
    </row>
    <row r="74" spans="19:20" x14ac:dyDescent="0.25">
      <c r="S74" s="913"/>
      <c r="T74" s="913"/>
    </row>
    <row r="75" spans="19:20" x14ac:dyDescent="0.25">
      <c r="S75" s="913"/>
      <c r="T75" s="913"/>
    </row>
    <row r="76" spans="19:20" x14ac:dyDescent="0.25">
      <c r="S76" s="913"/>
      <c r="T76" s="913"/>
    </row>
    <row r="77" spans="19:20" x14ac:dyDescent="0.25">
      <c r="S77" s="913"/>
      <c r="T77" s="913"/>
    </row>
    <row r="78" spans="19:20" x14ac:dyDescent="0.25">
      <c r="S78" s="913"/>
      <c r="T78" s="913"/>
    </row>
    <row r="79" spans="19:20" x14ac:dyDescent="0.25">
      <c r="S79" s="913"/>
      <c r="T79" s="913"/>
    </row>
    <row r="80" spans="19:20" x14ac:dyDescent="0.25">
      <c r="S80" s="913"/>
      <c r="T80" s="913"/>
    </row>
    <row r="81" spans="19:20" x14ac:dyDescent="0.25">
      <c r="S81" s="913"/>
      <c r="T81" s="913"/>
    </row>
    <row r="82" spans="19:20" x14ac:dyDescent="0.25">
      <c r="S82" s="913"/>
      <c r="T82" s="913"/>
    </row>
    <row r="83" spans="19:20" x14ac:dyDescent="0.25">
      <c r="S83" s="913"/>
      <c r="T83" s="913"/>
    </row>
    <row r="84" spans="19:20" x14ac:dyDescent="0.25">
      <c r="S84" s="913"/>
      <c r="T84" s="913"/>
    </row>
    <row r="85" spans="19:20" x14ac:dyDescent="0.25">
      <c r="S85" s="913"/>
      <c r="T85" s="913"/>
    </row>
    <row r="86" spans="19:20" x14ac:dyDescent="0.25">
      <c r="S86" s="913"/>
      <c r="T86" s="913"/>
    </row>
    <row r="87" spans="19:20" x14ac:dyDescent="0.25">
      <c r="S87" s="913"/>
      <c r="T87" s="913"/>
    </row>
    <row r="88" spans="19:20" x14ac:dyDescent="0.25">
      <c r="S88" s="913"/>
      <c r="T88" s="913"/>
    </row>
    <row r="89" spans="19:20" x14ac:dyDescent="0.25">
      <c r="S89" s="913"/>
      <c r="T89" s="913"/>
    </row>
    <row r="90" spans="19:20" x14ac:dyDescent="0.25">
      <c r="S90" s="913"/>
      <c r="T90" s="913"/>
    </row>
    <row r="91" spans="19:20" x14ac:dyDescent="0.25">
      <c r="S91" s="913"/>
      <c r="T91" s="913"/>
    </row>
    <row r="92" spans="19:20" x14ac:dyDescent="0.25">
      <c r="S92" s="913"/>
      <c r="T92" s="913"/>
    </row>
    <row r="93" spans="19:20" x14ac:dyDescent="0.25">
      <c r="S93" s="913"/>
      <c r="T93" s="913"/>
    </row>
    <row r="94" spans="19:20" x14ac:dyDescent="0.25">
      <c r="S94" s="913"/>
      <c r="T94" s="913"/>
    </row>
    <row r="95" spans="19:20" x14ac:dyDescent="0.25">
      <c r="S95" s="913"/>
      <c r="T95" s="913"/>
    </row>
    <row r="96" spans="19:20" x14ac:dyDescent="0.25">
      <c r="S96" s="913"/>
      <c r="T96" s="921"/>
    </row>
    <row r="97" spans="19:20" x14ac:dyDescent="0.25">
      <c r="S97" s="913"/>
      <c r="T97" s="921"/>
    </row>
    <row r="98" spans="19:20" x14ac:dyDescent="0.25">
      <c r="S98" s="913"/>
      <c r="T98" s="921"/>
    </row>
    <row r="99" spans="19:20" x14ac:dyDescent="0.25">
      <c r="S99" s="913"/>
      <c r="T99" s="921"/>
    </row>
    <row r="100" spans="19:20" x14ac:dyDescent="0.25">
      <c r="S100" s="913"/>
      <c r="T100" s="921"/>
    </row>
    <row r="101" spans="19:20" x14ac:dyDescent="0.25">
      <c r="S101" s="913"/>
      <c r="T101" s="921"/>
    </row>
    <row r="102" spans="19:20" x14ac:dyDescent="0.25">
      <c r="S102" s="913"/>
      <c r="T102" s="921"/>
    </row>
    <row r="103" spans="19:20" x14ac:dyDescent="0.25">
      <c r="S103" s="913"/>
      <c r="T103" s="921"/>
    </row>
    <row r="104" spans="19:20" x14ac:dyDescent="0.25">
      <c r="S104" s="913"/>
      <c r="T104" s="921"/>
    </row>
    <row r="105" spans="19:20" x14ac:dyDescent="0.25">
      <c r="S105" s="913"/>
      <c r="T105" s="921"/>
    </row>
    <row r="106" spans="19:20" x14ac:dyDescent="0.25">
      <c r="S106" s="913"/>
      <c r="T106" s="921"/>
    </row>
    <row r="107" spans="19:20" x14ac:dyDescent="0.25">
      <c r="S107" s="913"/>
      <c r="T107" s="921"/>
    </row>
    <row r="108" spans="19:20" x14ac:dyDescent="0.25">
      <c r="S108" s="913"/>
      <c r="T108" s="921"/>
    </row>
    <row r="109" spans="19:20" x14ac:dyDescent="0.25">
      <c r="S109" s="913"/>
      <c r="T109" s="921"/>
    </row>
    <row r="110" spans="19:20" x14ac:dyDescent="0.25">
      <c r="S110" s="913"/>
      <c r="T110" s="921"/>
    </row>
    <row r="111" spans="19:20" x14ac:dyDescent="0.25">
      <c r="S111" s="913"/>
      <c r="T111" s="921"/>
    </row>
    <row r="112" spans="19:20" x14ac:dyDescent="0.25">
      <c r="S112" s="913"/>
      <c r="T112" s="921"/>
    </row>
    <row r="113" spans="19:20" x14ac:dyDescent="0.25">
      <c r="S113" s="913"/>
      <c r="T113" s="921"/>
    </row>
    <row r="114" spans="19:20" x14ac:dyDescent="0.25">
      <c r="S114" s="913"/>
      <c r="T114" s="921"/>
    </row>
    <row r="115" spans="19:20" x14ac:dyDescent="0.25">
      <c r="S115" s="913"/>
      <c r="T115" s="921"/>
    </row>
    <row r="116" spans="19:20" x14ac:dyDescent="0.25">
      <c r="S116" s="913"/>
      <c r="T116" s="921"/>
    </row>
    <row r="117" spans="19:20" x14ac:dyDescent="0.25">
      <c r="S117" s="913"/>
      <c r="T117" s="921"/>
    </row>
    <row r="118" spans="19:20" x14ac:dyDescent="0.25">
      <c r="S118" s="913"/>
      <c r="T118" s="921"/>
    </row>
    <row r="119" spans="19:20" x14ac:dyDescent="0.25">
      <c r="S119" s="913"/>
      <c r="T119" s="922"/>
    </row>
    <row r="120" spans="19:20" x14ac:dyDescent="0.25">
      <c r="S120" s="913"/>
      <c r="T120" s="921"/>
    </row>
    <row r="121" spans="19:20" x14ac:dyDescent="0.25">
      <c r="S121" s="913"/>
      <c r="T121" s="921"/>
    </row>
    <row r="122" spans="19:20" x14ac:dyDescent="0.25">
      <c r="S122" s="923"/>
      <c r="T122" s="922"/>
    </row>
    <row r="123" spans="19:20" x14ac:dyDescent="0.25">
      <c r="S123" s="913"/>
      <c r="T123" s="921"/>
    </row>
    <row r="124" spans="19:20" x14ac:dyDescent="0.25">
      <c r="S124" s="913"/>
      <c r="T124" s="921"/>
    </row>
    <row r="125" spans="19:20" x14ac:dyDescent="0.25">
      <c r="S125" s="913"/>
      <c r="T125" s="921"/>
    </row>
    <row r="126" spans="19:20" x14ac:dyDescent="0.25">
      <c r="S126" s="913"/>
      <c r="T126" s="921"/>
    </row>
    <row r="127" spans="19:20" x14ac:dyDescent="0.25">
      <c r="S127" s="913"/>
      <c r="T127" s="921"/>
    </row>
    <row r="128" spans="19:20" x14ac:dyDescent="0.25">
      <c r="S128" s="913"/>
      <c r="T128" s="921"/>
    </row>
    <row r="129" spans="19:20" x14ac:dyDescent="0.25">
      <c r="S129" s="913"/>
      <c r="T129" s="921"/>
    </row>
    <row r="130" spans="19:20" x14ac:dyDescent="0.25">
      <c r="S130" s="913"/>
      <c r="T130" s="921"/>
    </row>
    <row r="131" spans="19:20" x14ac:dyDescent="0.25">
      <c r="S131" s="913"/>
      <c r="T131" s="921"/>
    </row>
    <row r="132" spans="19:20" x14ac:dyDescent="0.25">
      <c r="S132" s="913"/>
      <c r="T132" s="921"/>
    </row>
    <row r="133" spans="19:20" x14ac:dyDescent="0.25">
      <c r="S133" s="913"/>
      <c r="T133" s="921"/>
    </row>
    <row r="134" spans="19:20" x14ac:dyDescent="0.25">
      <c r="S134" s="913"/>
      <c r="T134" s="921"/>
    </row>
    <row r="135" spans="19:20" x14ac:dyDescent="0.25">
      <c r="S135" s="913"/>
      <c r="T135" s="921"/>
    </row>
    <row r="136" spans="19:20" x14ac:dyDescent="0.25">
      <c r="S136" s="913"/>
      <c r="T136" s="921"/>
    </row>
    <row r="137" spans="19:20" x14ac:dyDescent="0.25">
      <c r="S137" s="913"/>
      <c r="T137" s="921"/>
    </row>
    <row r="138" spans="19:20" x14ac:dyDescent="0.25">
      <c r="S138" s="913"/>
      <c r="T138" s="921"/>
    </row>
    <row r="139" spans="19:20" x14ac:dyDescent="0.25">
      <c r="S139" s="913"/>
      <c r="T139" s="921"/>
    </row>
    <row r="140" spans="19:20" x14ac:dyDescent="0.25">
      <c r="S140" s="913"/>
      <c r="T140" s="921"/>
    </row>
    <row r="141" spans="19:20" x14ac:dyDescent="0.25">
      <c r="S141" s="913"/>
      <c r="T141" s="921"/>
    </row>
    <row r="142" spans="19:20" x14ac:dyDescent="0.25">
      <c r="S142" s="913"/>
      <c r="T142" s="921"/>
    </row>
    <row r="143" spans="19:20" x14ac:dyDescent="0.25">
      <c r="S143" s="913"/>
      <c r="T143" s="921"/>
    </row>
    <row r="144" spans="19:20" x14ac:dyDescent="0.25">
      <c r="S144" s="913"/>
      <c r="T144" s="921"/>
    </row>
    <row r="145" spans="19:20" x14ac:dyDescent="0.25">
      <c r="S145" s="913"/>
      <c r="T145" s="921"/>
    </row>
    <row r="146" spans="19:20" x14ac:dyDescent="0.25">
      <c r="S146" s="913"/>
      <c r="T146" s="921"/>
    </row>
    <row r="147" spans="19:20" x14ac:dyDescent="0.25">
      <c r="S147" s="913"/>
      <c r="T147" s="921"/>
    </row>
    <row r="148" spans="19:20" x14ac:dyDescent="0.25">
      <c r="S148" s="913"/>
      <c r="T148" s="922"/>
    </row>
    <row r="149" spans="19:20" x14ac:dyDescent="0.25">
      <c r="S149" s="913"/>
      <c r="T149" s="922"/>
    </row>
    <row r="150" spans="19:20" x14ac:dyDescent="0.25">
      <c r="S150" s="913"/>
      <c r="T150" s="922"/>
    </row>
    <row r="151" spans="19:20" x14ac:dyDescent="0.25">
      <c r="S151" s="913"/>
      <c r="T151" s="921"/>
    </row>
    <row r="152" spans="19:20" x14ac:dyDescent="0.25">
      <c r="S152" s="913"/>
      <c r="T152" s="921"/>
    </row>
    <row r="153" spans="19:20" x14ac:dyDescent="0.25">
      <c r="S153" s="913"/>
      <c r="T153" s="921"/>
    </row>
    <row r="154" spans="19:20" x14ac:dyDescent="0.25">
      <c r="S154" s="913"/>
      <c r="T154" s="921"/>
    </row>
    <row r="155" spans="19:20" x14ac:dyDescent="0.25">
      <c r="S155" s="913"/>
      <c r="T155" s="921"/>
    </row>
    <row r="156" spans="19:20" x14ac:dyDescent="0.25">
      <c r="S156" s="913"/>
      <c r="T156" s="921"/>
    </row>
    <row r="157" spans="19:20" x14ac:dyDescent="0.25">
      <c r="S157" s="913"/>
      <c r="T157" s="921"/>
    </row>
    <row r="158" spans="19:20" x14ac:dyDescent="0.25">
      <c r="S158" s="913"/>
      <c r="T158" s="921"/>
    </row>
    <row r="159" spans="19:20" x14ac:dyDescent="0.25">
      <c r="S159" s="913"/>
      <c r="T159" s="921"/>
    </row>
    <row r="160" spans="19:20" x14ac:dyDescent="0.25">
      <c r="S160" s="913"/>
      <c r="T160" s="921"/>
    </row>
    <row r="161" spans="19:20" x14ac:dyDescent="0.25">
      <c r="S161" s="913"/>
      <c r="T161" s="921"/>
    </row>
    <row r="162" spans="19:20" x14ac:dyDescent="0.25">
      <c r="S162" s="913"/>
      <c r="T162" s="921"/>
    </row>
    <row r="163" spans="19:20" x14ac:dyDescent="0.25">
      <c r="S163" s="913"/>
      <c r="T163" s="921"/>
    </row>
    <row r="164" spans="19:20" x14ac:dyDescent="0.25">
      <c r="S164" s="913"/>
      <c r="T164" s="921"/>
    </row>
    <row r="165" spans="19:20" x14ac:dyDescent="0.25">
      <c r="S165" s="913"/>
      <c r="T165" s="921"/>
    </row>
    <row r="166" spans="19:20" x14ac:dyDescent="0.25">
      <c r="S166" s="913"/>
      <c r="T166" s="921"/>
    </row>
    <row r="167" spans="19:20" x14ac:dyDescent="0.25">
      <c r="S167" s="913"/>
      <c r="T167" s="913"/>
    </row>
    <row r="168" spans="19:20" x14ac:dyDescent="0.25">
      <c r="S168" s="913"/>
      <c r="T168" s="913"/>
    </row>
    <row r="169" spans="19:20" x14ac:dyDescent="0.25">
      <c r="S169" s="913"/>
      <c r="T169" s="913"/>
    </row>
    <row r="170" spans="19:20" x14ac:dyDescent="0.25">
      <c r="S170" s="913"/>
      <c r="T170" s="913"/>
    </row>
    <row r="171" spans="19:20" x14ac:dyDescent="0.25">
      <c r="S171" s="913"/>
      <c r="T171" s="913"/>
    </row>
    <row r="172" spans="19:20" x14ac:dyDescent="0.25">
      <c r="S172" s="913"/>
      <c r="T172" s="913"/>
    </row>
    <row r="173" spans="19:20" x14ac:dyDescent="0.25">
      <c r="S173" s="913"/>
      <c r="T173" s="913"/>
    </row>
    <row r="174" spans="19:20" x14ac:dyDescent="0.25">
      <c r="S174" s="913"/>
      <c r="T174" s="913"/>
    </row>
    <row r="175" spans="19:20" x14ac:dyDescent="0.25">
      <c r="S175" s="913"/>
      <c r="T175" s="913"/>
    </row>
    <row r="176" spans="19:20" x14ac:dyDescent="0.25">
      <c r="S176" s="913"/>
      <c r="T176" s="913"/>
    </row>
    <row r="177" spans="19:20" x14ac:dyDescent="0.25">
      <c r="S177" s="913"/>
      <c r="T177" s="913"/>
    </row>
    <row r="178" spans="19:20" x14ac:dyDescent="0.25">
      <c r="S178" s="913"/>
      <c r="T178" s="913"/>
    </row>
    <row r="179" spans="19:20" x14ac:dyDescent="0.25">
      <c r="S179" s="913"/>
      <c r="T179" s="913"/>
    </row>
    <row r="180" spans="19:20" x14ac:dyDescent="0.25">
      <c r="S180" s="913"/>
      <c r="T180" s="913"/>
    </row>
    <row r="181" spans="19:20" ht="16.5" thickBot="1" x14ac:dyDescent="0.3">
      <c r="S181" s="913"/>
      <c r="T181" s="913"/>
    </row>
    <row r="182" spans="19:20" ht="17.25" thickTop="1" thickBot="1" x14ac:dyDescent="0.3">
      <c r="S182" s="924">
        <f>Q182+M182+K182</f>
        <v>0</v>
      </c>
      <c r="T182" s="913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56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363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thickBot="1" x14ac:dyDescent="0.3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365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10" t="s">
        <v>43</v>
      </c>
      <c r="B59" s="418" t="s">
        <v>23</v>
      </c>
      <c r="C59" s="1012" t="s">
        <v>144</v>
      </c>
      <c r="D59" s="409"/>
      <c r="E59" s="56"/>
      <c r="F59" s="410">
        <v>1649.6</v>
      </c>
      <c r="G59" s="1014">
        <v>44981</v>
      </c>
      <c r="H59" s="101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18" t="s">
        <v>21</v>
      </c>
      <c r="P59" s="100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11"/>
      <c r="B60" s="418" t="s">
        <v>146</v>
      </c>
      <c r="C60" s="1013"/>
      <c r="D60" s="409"/>
      <c r="E60" s="56"/>
      <c r="F60" s="410">
        <v>83</v>
      </c>
      <c r="G60" s="1015"/>
      <c r="H60" s="101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19"/>
      <c r="P60" s="100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48" t="s">
        <v>82</v>
      </c>
      <c r="B66" s="167" t="s">
        <v>109</v>
      </c>
      <c r="C66" s="173"/>
      <c r="D66" s="174"/>
      <c r="E66" s="56"/>
      <c r="F66" s="155">
        <v>1224</v>
      </c>
      <c r="G66" s="1050">
        <v>44973</v>
      </c>
      <c r="H66" s="105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54" t="s">
        <v>21</v>
      </c>
      <c r="P66" s="105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49"/>
      <c r="B67" s="167" t="s">
        <v>24</v>
      </c>
      <c r="C67" s="170"/>
      <c r="D67" s="174"/>
      <c r="E67" s="56"/>
      <c r="F67" s="155">
        <v>902.95899999999995</v>
      </c>
      <c r="G67" s="1051"/>
      <c r="H67" s="105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55"/>
      <c r="P67" s="105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22" t="s">
        <v>82</v>
      </c>
      <c r="B69" s="400" t="s">
        <v>128</v>
      </c>
      <c r="C69" s="1024" t="s">
        <v>129</v>
      </c>
      <c r="D69" s="409"/>
      <c r="E69" s="56"/>
      <c r="F69" s="410">
        <v>80.7</v>
      </c>
      <c r="G69" s="1028">
        <v>44979</v>
      </c>
      <c r="H69" s="102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30" t="s">
        <v>127</v>
      </c>
      <c r="P69" s="102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23"/>
      <c r="B70" s="408" t="s">
        <v>131</v>
      </c>
      <c r="C70" s="1025"/>
      <c r="D70" s="409"/>
      <c r="E70" s="56"/>
      <c r="F70" s="410">
        <v>151.4</v>
      </c>
      <c r="G70" s="1029"/>
      <c r="H70" s="102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31"/>
      <c r="P70" s="1021"/>
      <c r="Q70" s="166"/>
      <c r="R70" s="125"/>
      <c r="S70" s="176"/>
      <c r="T70" s="177"/>
      <c r="U70" s="49"/>
      <c r="V70" s="50"/>
    </row>
    <row r="71" spans="1:22" ht="17.25" x14ac:dyDescent="0.3">
      <c r="A71" s="1036" t="s">
        <v>82</v>
      </c>
      <c r="B71" s="400" t="s">
        <v>122</v>
      </c>
      <c r="C71" s="1034" t="s">
        <v>123</v>
      </c>
      <c r="D71" s="398"/>
      <c r="E71" s="56"/>
      <c r="F71" s="155">
        <v>130.16</v>
      </c>
      <c r="G71" s="1039">
        <v>44982</v>
      </c>
      <c r="H71" s="104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44" t="s">
        <v>127</v>
      </c>
      <c r="P71" s="103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36"/>
      <c r="B72" s="400" t="s">
        <v>125</v>
      </c>
      <c r="C72" s="1038"/>
      <c r="D72" s="398"/>
      <c r="E72" s="56"/>
      <c r="F72" s="155">
        <v>89.64</v>
      </c>
      <c r="G72" s="1039"/>
      <c r="H72" s="104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45"/>
      <c r="P72" s="1047"/>
      <c r="Q72" s="166"/>
      <c r="R72" s="125"/>
      <c r="S72" s="176"/>
      <c r="T72" s="177"/>
      <c r="U72" s="49"/>
      <c r="V72" s="50"/>
    </row>
    <row r="73" spans="1:22" ht="18" thickBot="1" x14ac:dyDescent="0.35">
      <c r="A73" s="1037"/>
      <c r="B73" s="400" t="s">
        <v>126</v>
      </c>
      <c r="C73" s="1035"/>
      <c r="D73" s="398"/>
      <c r="E73" s="56"/>
      <c r="F73" s="155">
        <v>152.78</v>
      </c>
      <c r="G73" s="1040"/>
      <c r="H73" s="104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46"/>
      <c r="P73" s="103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48" t="s">
        <v>82</v>
      </c>
      <c r="B80" s="397" t="s">
        <v>118</v>
      </c>
      <c r="C80" s="1034" t="s">
        <v>121</v>
      </c>
      <c r="D80" s="398"/>
      <c r="E80" s="56"/>
      <c r="F80" s="155">
        <v>108.66</v>
      </c>
      <c r="G80" s="156">
        <v>44985</v>
      </c>
      <c r="H80" s="105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44" t="s">
        <v>120</v>
      </c>
      <c r="P80" s="103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49"/>
      <c r="B81" s="397" t="s">
        <v>119</v>
      </c>
      <c r="C81" s="1035"/>
      <c r="D81" s="398"/>
      <c r="E81" s="56"/>
      <c r="F81" s="155">
        <v>76.94</v>
      </c>
      <c r="G81" s="156">
        <v>44985</v>
      </c>
      <c r="H81" s="105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46"/>
      <c r="P81" s="103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02"/>
      <c r="M99" s="100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02"/>
      <c r="M100" s="100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04"/>
      <c r="P106" s="100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05"/>
      <c r="P107" s="100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993" t="s">
        <v>27</v>
      </c>
      <c r="G271" s="993"/>
      <c r="H271" s="99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92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363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thickBot="1" x14ac:dyDescent="0.3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365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48" t="s">
        <v>147</v>
      </c>
      <c r="B83" s="397" t="s">
        <v>179</v>
      </c>
      <c r="C83" s="1034" t="s">
        <v>193</v>
      </c>
      <c r="D83" s="431"/>
      <c r="E83" s="56"/>
      <c r="F83" s="410">
        <v>27.48</v>
      </c>
      <c r="G83" s="1014">
        <v>45014</v>
      </c>
      <c r="H83" s="1060" t="s">
        <v>180</v>
      </c>
      <c r="I83" s="155">
        <v>27.48</v>
      </c>
      <c r="J83" s="39">
        <f t="shared" si="1"/>
        <v>0</v>
      </c>
      <c r="K83" s="40">
        <v>70</v>
      </c>
      <c r="L83" s="1064" t="s">
        <v>194</v>
      </c>
      <c r="M83" s="61"/>
      <c r="N83" s="42">
        <f t="shared" si="2"/>
        <v>1923.6000000000001</v>
      </c>
      <c r="O83" s="1004" t="s">
        <v>21</v>
      </c>
      <c r="P83" s="106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49"/>
      <c r="B84" s="430" t="s">
        <v>181</v>
      </c>
      <c r="C84" s="1035"/>
      <c r="D84" s="431"/>
      <c r="E84" s="56"/>
      <c r="F84" s="410">
        <v>142.5</v>
      </c>
      <c r="G84" s="1015"/>
      <c r="H84" s="1061"/>
      <c r="I84" s="155">
        <v>142.5771</v>
      </c>
      <c r="J84" s="39">
        <f t="shared" si="1"/>
        <v>7.7100000000001501E-2</v>
      </c>
      <c r="K84" s="40">
        <v>70</v>
      </c>
      <c r="L84" s="1064"/>
      <c r="M84" s="61"/>
      <c r="N84" s="42">
        <f t="shared" si="2"/>
        <v>9980.3970000000008</v>
      </c>
      <c r="O84" s="1005"/>
      <c r="P84" s="106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02"/>
      <c r="M98" s="100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02"/>
      <c r="M99" s="100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04"/>
      <c r="P105" s="100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05"/>
      <c r="P106" s="100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993" t="s">
        <v>27</v>
      </c>
      <c r="G270" s="993"/>
      <c r="H270" s="99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224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363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thickBot="1" x14ac:dyDescent="0.3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365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079" t="s">
        <v>43</v>
      </c>
      <c r="B60" s="418" t="s">
        <v>23</v>
      </c>
      <c r="C60" s="1034" t="s">
        <v>291</v>
      </c>
      <c r="D60" s="409"/>
      <c r="E60" s="56"/>
      <c r="F60" s="410">
        <v>847.4</v>
      </c>
      <c r="G60" s="1081">
        <v>45023</v>
      </c>
      <c r="H60" s="108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065" t="s">
        <v>21</v>
      </c>
      <c r="P60" s="106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080"/>
      <c r="B61" s="418" t="s">
        <v>146</v>
      </c>
      <c r="C61" s="1035"/>
      <c r="D61" s="409"/>
      <c r="E61" s="56"/>
      <c r="F61" s="410">
        <v>175.4</v>
      </c>
      <c r="G61" s="1082"/>
      <c r="H61" s="108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066"/>
      <c r="P61" s="106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069" t="s">
        <v>31</v>
      </c>
      <c r="B66" s="519" t="s">
        <v>254</v>
      </c>
      <c r="C66" s="1071" t="s">
        <v>255</v>
      </c>
      <c r="D66" s="517"/>
      <c r="E66" s="56"/>
      <c r="F66" s="493">
        <v>9084.5</v>
      </c>
      <c r="G66" s="1075">
        <v>45041</v>
      </c>
      <c r="H66" s="107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077" t="s">
        <v>22</v>
      </c>
      <c r="P66" s="103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070"/>
      <c r="B67" s="519" t="s">
        <v>256</v>
      </c>
      <c r="C67" s="1072"/>
      <c r="D67" s="517"/>
      <c r="E67" s="56"/>
      <c r="F67" s="526">
        <v>1007.3</v>
      </c>
      <c r="G67" s="1076"/>
      <c r="H67" s="107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078"/>
      <c r="P67" s="103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04"/>
      <c r="P87" s="106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05"/>
      <c r="P88" s="106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02"/>
      <c r="M102" s="100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02"/>
      <c r="M103" s="100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04"/>
      <c r="P109" s="100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05"/>
      <c r="P110" s="100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993" t="s">
        <v>27</v>
      </c>
      <c r="G274" s="993"/>
      <c r="H274" s="99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246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363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thickBot="1" x14ac:dyDescent="0.3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365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04"/>
      <c r="P89" s="106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05"/>
      <c r="P90" s="106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02"/>
      <c r="M104" s="100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02"/>
      <c r="M105" s="100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04"/>
      <c r="P111" s="100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05"/>
      <c r="P112" s="100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993" t="s">
        <v>27</v>
      </c>
      <c r="G276" s="993"/>
      <c r="H276" s="994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335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562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ht="24" thickBot="1" x14ac:dyDescent="0.4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563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48" t="s">
        <v>43</v>
      </c>
      <c r="B62" s="153" t="s">
        <v>23</v>
      </c>
      <c r="C62" s="159"/>
      <c r="D62" s="160"/>
      <c r="E62" s="56"/>
      <c r="F62" s="155">
        <v>598.4</v>
      </c>
      <c r="G62" s="1091">
        <v>45080</v>
      </c>
      <c r="H62" s="108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085" t="s">
        <v>64</v>
      </c>
      <c r="P62" s="108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49"/>
      <c r="B63" s="153" t="s">
        <v>126</v>
      </c>
      <c r="C63" s="161"/>
      <c r="D63" s="160"/>
      <c r="E63" s="56"/>
      <c r="F63" s="155">
        <v>105.6</v>
      </c>
      <c r="G63" s="1092"/>
      <c r="H63" s="109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086"/>
      <c r="P63" s="108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04"/>
      <c r="P95" s="106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05"/>
      <c r="P96" s="106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02"/>
      <c r="M110" s="100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02"/>
      <c r="M111" s="100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04"/>
      <c r="P117" s="100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05"/>
      <c r="P118" s="100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993" t="s">
        <v>27</v>
      </c>
      <c r="G282" s="993"/>
      <c r="H282" s="99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404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562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ht="24" thickBot="1" x14ac:dyDescent="0.4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563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20" t="s">
        <v>464</v>
      </c>
      <c r="M11" s="1121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48" t="s">
        <v>43</v>
      </c>
      <c r="B62" s="153" t="s">
        <v>23</v>
      </c>
      <c r="C62" s="159"/>
      <c r="D62" s="160"/>
      <c r="E62" s="56"/>
      <c r="F62" s="155"/>
      <c r="G62" s="1091"/>
      <c r="H62" s="108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49"/>
      <c r="B63" s="153" t="s">
        <v>126</v>
      </c>
      <c r="C63" s="161"/>
      <c r="D63" s="160"/>
      <c r="E63" s="56"/>
      <c r="F63" s="155"/>
      <c r="G63" s="1092"/>
      <c r="H63" s="109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22" t="s">
        <v>355</v>
      </c>
      <c r="B74" s="386" t="s">
        <v>126</v>
      </c>
      <c r="C74" s="1124" t="s">
        <v>430</v>
      </c>
      <c r="D74" s="160"/>
      <c r="E74" s="56"/>
      <c r="F74" s="625">
        <v>87.04</v>
      </c>
      <c r="G74" s="1014">
        <v>45115</v>
      </c>
      <c r="H74" s="1126" t="s">
        <v>431</v>
      </c>
      <c r="I74" s="155">
        <v>87.04</v>
      </c>
      <c r="J74" s="39">
        <f t="shared" si="4"/>
        <v>0</v>
      </c>
      <c r="K74" s="628">
        <v>38</v>
      </c>
      <c r="L74" s="1128" t="s">
        <v>432</v>
      </c>
      <c r="M74" s="630"/>
      <c r="N74" s="42">
        <f t="shared" ref="N74:N198" si="6">K74*I74</f>
        <v>3307.5200000000004</v>
      </c>
      <c r="O74" s="1130" t="s">
        <v>21</v>
      </c>
      <c r="P74" s="113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23"/>
      <c r="B75" s="386" t="s">
        <v>307</v>
      </c>
      <c r="C75" s="1125"/>
      <c r="D75" s="445"/>
      <c r="E75" s="56"/>
      <c r="F75" s="626">
        <v>103.26</v>
      </c>
      <c r="G75" s="1015"/>
      <c r="H75" s="1127"/>
      <c r="I75" s="493">
        <v>103.26</v>
      </c>
      <c r="J75" s="39">
        <f t="shared" si="4"/>
        <v>0</v>
      </c>
      <c r="K75" s="629">
        <v>110</v>
      </c>
      <c r="L75" s="1129"/>
      <c r="M75" s="630"/>
      <c r="N75" s="42">
        <f t="shared" si="6"/>
        <v>11358.6</v>
      </c>
      <c r="O75" s="1131"/>
      <c r="P75" s="113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12" t="s">
        <v>448</v>
      </c>
      <c r="B81" s="386" t="s">
        <v>449</v>
      </c>
      <c r="C81" s="1114" t="s">
        <v>450</v>
      </c>
      <c r="D81" s="454"/>
      <c r="E81" s="56"/>
      <c r="F81" s="446">
        <v>264.33999999999997</v>
      </c>
      <c r="G81" s="1116">
        <v>45124</v>
      </c>
      <c r="H81" s="1104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18" t="s">
        <v>21</v>
      </c>
      <c r="P81" s="1110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13"/>
      <c r="B82" s="386" t="s">
        <v>451</v>
      </c>
      <c r="C82" s="1115"/>
      <c r="D82" s="454"/>
      <c r="E82" s="56"/>
      <c r="F82" s="446">
        <v>3600</v>
      </c>
      <c r="G82" s="1117"/>
      <c r="H82" s="1106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19"/>
      <c r="P82" s="1111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069" t="s">
        <v>355</v>
      </c>
      <c r="B88" s="719" t="s">
        <v>594</v>
      </c>
      <c r="C88" s="1098" t="s">
        <v>595</v>
      </c>
      <c r="D88" s="517"/>
      <c r="E88" s="56"/>
      <c r="F88" s="698">
        <v>74</v>
      </c>
      <c r="G88" s="1101">
        <v>45138</v>
      </c>
      <c r="H88" s="1104" t="s">
        <v>596</v>
      </c>
      <c r="I88" s="640">
        <v>74</v>
      </c>
      <c r="J88" s="39">
        <f t="shared" si="4"/>
        <v>0</v>
      </c>
      <c r="K88" s="628">
        <v>70</v>
      </c>
      <c r="L88" s="1107" t="s">
        <v>597</v>
      </c>
      <c r="M88" s="630"/>
      <c r="N88" s="42">
        <f t="shared" si="7"/>
        <v>5180</v>
      </c>
      <c r="O88" s="1065" t="s">
        <v>21</v>
      </c>
      <c r="P88" s="109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097"/>
      <c r="B89" s="519" t="s">
        <v>583</v>
      </c>
      <c r="C89" s="1099"/>
      <c r="D89" s="697"/>
      <c r="E89" s="56"/>
      <c r="F89" s="698">
        <v>92.3</v>
      </c>
      <c r="G89" s="1102"/>
      <c r="H89" s="1105"/>
      <c r="I89" s="640">
        <v>92.3</v>
      </c>
      <c r="J89" s="39">
        <f t="shared" si="4"/>
        <v>0</v>
      </c>
      <c r="K89" s="628">
        <v>60</v>
      </c>
      <c r="L89" s="1108"/>
      <c r="M89" s="630"/>
      <c r="N89" s="42">
        <f t="shared" si="7"/>
        <v>5538</v>
      </c>
      <c r="O89" s="1093"/>
      <c r="P89" s="109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70"/>
      <c r="B90" s="519" t="s">
        <v>126</v>
      </c>
      <c r="C90" s="1100"/>
      <c r="D90" s="697"/>
      <c r="E90" s="56"/>
      <c r="F90" s="698">
        <v>95.7</v>
      </c>
      <c r="G90" s="1103"/>
      <c r="H90" s="1106"/>
      <c r="I90" s="640">
        <v>95.7</v>
      </c>
      <c r="J90" s="39">
        <f t="shared" si="4"/>
        <v>0</v>
      </c>
      <c r="K90" s="628">
        <v>38</v>
      </c>
      <c r="L90" s="1109"/>
      <c r="M90" s="630"/>
      <c r="N90" s="42">
        <f t="shared" si="7"/>
        <v>3636.6</v>
      </c>
      <c r="O90" s="1066"/>
      <c r="P90" s="1096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04"/>
      <c r="P95" s="106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05"/>
      <c r="P96" s="106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02"/>
      <c r="M110" s="100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02"/>
      <c r="M111" s="100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04"/>
      <c r="P117" s="100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05"/>
      <c r="P118" s="100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993" t="s">
        <v>27</v>
      </c>
      <c r="G282" s="993"/>
      <c r="H282" s="994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8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480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562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ht="24" thickBot="1" x14ac:dyDescent="0.4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563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61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62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62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62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62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63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63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63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191"/>
      <c r="M11" s="119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63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62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62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62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62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64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64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64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65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62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63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62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64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6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7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62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62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62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62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62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62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62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62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62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8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8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8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8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8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8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8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8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8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8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8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8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9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8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8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8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8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70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70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70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70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70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70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71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72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48" t="s">
        <v>43</v>
      </c>
      <c r="B62" s="153" t="s">
        <v>23</v>
      </c>
      <c r="C62" s="280"/>
      <c r="D62" s="160"/>
      <c r="E62" s="56"/>
      <c r="F62" s="155"/>
      <c r="G62" s="1091"/>
      <c r="H62" s="108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49"/>
      <c r="B63" s="153" t="s">
        <v>126</v>
      </c>
      <c r="C63" s="873"/>
      <c r="D63" s="160"/>
      <c r="E63" s="56"/>
      <c r="F63" s="155"/>
      <c r="G63" s="1092"/>
      <c r="H63" s="109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73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74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74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74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74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74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74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74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74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74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74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10" t="s">
        <v>355</v>
      </c>
      <c r="B75" s="682" t="s">
        <v>528</v>
      </c>
      <c r="C75" s="1172" t="s">
        <v>529</v>
      </c>
      <c r="D75" s="445"/>
      <c r="E75" s="56"/>
      <c r="F75" s="626">
        <v>90.3</v>
      </c>
      <c r="G75" s="1175">
        <v>45126</v>
      </c>
      <c r="H75" s="1178" t="s">
        <v>530</v>
      </c>
      <c r="I75" s="515">
        <v>90.3</v>
      </c>
      <c r="J75" s="39">
        <f t="shared" si="3"/>
        <v>0</v>
      </c>
      <c r="K75" s="687">
        <v>60</v>
      </c>
      <c r="L75" s="1128" t="s">
        <v>531</v>
      </c>
      <c r="M75" s="630"/>
      <c r="N75" s="42">
        <f t="shared" si="4"/>
        <v>5418</v>
      </c>
      <c r="O75" s="1181" t="s">
        <v>21</v>
      </c>
      <c r="P75" s="1137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171"/>
      <c r="B76" s="682" t="s">
        <v>122</v>
      </c>
      <c r="C76" s="1173"/>
      <c r="D76" s="445"/>
      <c r="E76" s="56"/>
      <c r="F76" s="685">
        <v>94.86</v>
      </c>
      <c r="G76" s="1176"/>
      <c r="H76" s="1179"/>
      <c r="I76" s="686">
        <v>94.86</v>
      </c>
      <c r="J76" s="39">
        <f t="shared" si="3"/>
        <v>0</v>
      </c>
      <c r="K76" s="688">
        <v>70</v>
      </c>
      <c r="L76" s="1196"/>
      <c r="M76" s="630"/>
      <c r="N76" s="42">
        <f t="shared" si="4"/>
        <v>6640.2</v>
      </c>
      <c r="O76" s="1182"/>
      <c r="P76" s="1138"/>
      <c r="Q76" s="166"/>
      <c r="R76" s="125"/>
      <c r="S76" s="48"/>
      <c r="T76" s="48"/>
      <c r="U76" s="49"/>
      <c r="V76" s="50"/>
    </row>
    <row r="77" spans="1:22" ht="19.5" thickBot="1" x14ac:dyDescent="0.35">
      <c r="A77" s="1011"/>
      <c r="B77" s="682" t="s">
        <v>128</v>
      </c>
      <c r="C77" s="1174"/>
      <c r="D77" s="445"/>
      <c r="E77" s="56"/>
      <c r="F77" s="685">
        <f>55.8+36.1</f>
        <v>91.9</v>
      </c>
      <c r="G77" s="1177"/>
      <c r="H77" s="1180"/>
      <c r="I77" s="686">
        <f>55.8+36.1</f>
        <v>91.9</v>
      </c>
      <c r="J77" s="39">
        <f t="shared" si="3"/>
        <v>0</v>
      </c>
      <c r="K77" s="688">
        <v>110</v>
      </c>
      <c r="L77" s="1129"/>
      <c r="M77" s="646"/>
      <c r="N77" s="42">
        <f t="shared" si="4"/>
        <v>10109</v>
      </c>
      <c r="O77" s="1183"/>
      <c r="P77" s="1139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75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6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12" t="s">
        <v>355</v>
      </c>
      <c r="B80" s="696" t="s">
        <v>119</v>
      </c>
      <c r="C80" s="1185" t="s">
        <v>540</v>
      </c>
      <c r="D80" s="517"/>
      <c r="E80" s="56"/>
      <c r="F80" s="698">
        <v>71.099999999999994</v>
      </c>
      <c r="G80" s="1101">
        <v>45142</v>
      </c>
      <c r="H80" s="1188" t="s">
        <v>541</v>
      </c>
      <c r="I80" s="446">
        <v>71.099999999999994</v>
      </c>
      <c r="J80" s="39">
        <f t="shared" si="3"/>
        <v>0</v>
      </c>
      <c r="K80" s="688">
        <v>70</v>
      </c>
      <c r="L80" s="1107" t="s">
        <v>542</v>
      </c>
      <c r="M80" s="630"/>
      <c r="N80" s="42">
        <f t="shared" si="4"/>
        <v>4977</v>
      </c>
      <c r="O80" s="1181" t="s">
        <v>21</v>
      </c>
      <c r="P80" s="1137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184"/>
      <c r="B81" s="696" t="s">
        <v>528</v>
      </c>
      <c r="C81" s="1186"/>
      <c r="D81" s="697"/>
      <c r="E81" s="56"/>
      <c r="F81" s="698">
        <v>90.42</v>
      </c>
      <c r="G81" s="1102"/>
      <c r="H81" s="1189"/>
      <c r="I81" s="446">
        <v>90.42</v>
      </c>
      <c r="J81" s="39">
        <f t="shared" si="3"/>
        <v>0</v>
      </c>
      <c r="K81" s="688">
        <v>60</v>
      </c>
      <c r="L81" s="1108"/>
      <c r="M81" s="647"/>
      <c r="N81" s="42">
        <f>K81*I81</f>
        <v>5425.2</v>
      </c>
      <c r="O81" s="1182"/>
      <c r="P81" s="1138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13"/>
      <c r="B82" s="696" t="s">
        <v>122</v>
      </c>
      <c r="C82" s="1187"/>
      <c r="D82" s="697"/>
      <c r="E82" s="56"/>
      <c r="F82" s="698">
        <v>133.56</v>
      </c>
      <c r="G82" s="1103"/>
      <c r="H82" s="1190"/>
      <c r="I82" s="446">
        <v>133.56</v>
      </c>
      <c r="J82" s="39">
        <f t="shared" si="3"/>
        <v>0</v>
      </c>
      <c r="K82" s="688">
        <v>70</v>
      </c>
      <c r="L82" s="1109"/>
      <c r="M82" s="648"/>
      <c r="N82" s="42">
        <f>K82*I82</f>
        <v>9349.2000000000007</v>
      </c>
      <c r="O82" s="1183"/>
      <c r="P82" s="1139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7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75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75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75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6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6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069" t="s">
        <v>355</v>
      </c>
      <c r="B89" s="701" t="s">
        <v>560</v>
      </c>
      <c r="C89" s="1158" t="s">
        <v>558</v>
      </c>
      <c r="D89" s="445"/>
      <c r="E89" s="56"/>
      <c r="F89" s="446">
        <v>74.8</v>
      </c>
      <c r="G89" s="1205">
        <v>45135</v>
      </c>
      <c r="H89" s="1104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065" t="s">
        <v>21</v>
      </c>
      <c r="P89" s="119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70"/>
      <c r="B90" s="701" t="s">
        <v>126</v>
      </c>
      <c r="C90" s="1160"/>
      <c r="D90" s="445"/>
      <c r="E90" s="56"/>
      <c r="F90" s="446">
        <v>79.400000000000006</v>
      </c>
      <c r="G90" s="1206"/>
      <c r="H90" s="1106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066"/>
      <c r="P90" s="119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75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167" t="s">
        <v>355</v>
      </c>
      <c r="B92" s="682" t="s">
        <v>307</v>
      </c>
      <c r="C92" s="1158" t="s">
        <v>582</v>
      </c>
      <c r="D92" s="454"/>
      <c r="E92" s="56"/>
      <c r="F92" s="698">
        <v>112.5</v>
      </c>
      <c r="G92" s="1101">
        <v>45159</v>
      </c>
      <c r="H92" s="1161" t="s">
        <v>584</v>
      </c>
      <c r="I92" s="640">
        <v>112.5</v>
      </c>
      <c r="J92" s="39">
        <f t="shared" si="3"/>
        <v>0</v>
      </c>
      <c r="K92" s="462">
        <v>110</v>
      </c>
      <c r="L92" s="1169" t="s">
        <v>585</v>
      </c>
      <c r="M92" s="585"/>
      <c r="N92" s="42">
        <f t="shared" si="5"/>
        <v>12375</v>
      </c>
      <c r="O92" s="1134" t="s">
        <v>21</v>
      </c>
      <c r="P92" s="1137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168"/>
      <c r="B93" s="714" t="s">
        <v>583</v>
      </c>
      <c r="C93" s="1159"/>
      <c r="D93" s="454"/>
      <c r="E93" s="56"/>
      <c r="F93" s="698">
        <v>44.8</v>
      </c>
      <c r="G93" s="1103"/>
      <c r="H93" s="1163"/>
      <c r="I93" s="640">
        <v>44.8</v>
      </c>
      <c r="J93" s="39">
        <f t="shared" si="3"/>
        <v>0</v>
      </c>
      <c r="K93" s="462">
        <v>60</v>
      </c>
      <c r="L93" s="1170"/>
      <c r="M93" s="585"/>
      <c r="N93" s="42">
        <f t="shared" si="5"/>
        <v>2688</v>
      </c>
      <c r="O93" s="1136"/>
      <c r="P93" s="1139"/>
      <c r="Q93" s="166"/>
      <c r="R93" s="125"/>
      <c r="S93" s="176"/>
      <c r="T93" s="177"/>
      <c r="U93" s="49"/>
      <c r="V93" s="50"/>
    </row>
    <row r="94" spans="1:22" ht="32.25" customHeight="1" x14ac:dyDescent="0.3">
      <c r="A94" s="1140" t="s">
        <v>355</v>
      </c>
      <c r="B94" s="519" t="s">
        <v>586</v>
      </c>
      <c r="C94" s="1143" t="s">
        <v>588</v>
      </c>
      <c r="D94" s="697"/>
      <c r="E94" s="56"/>
      <c r="F94" s="698">
        <v>69.62</v>
      </c>
      <c r="G94" s="1146">
        <v>45162</v>
      </c>
      <c r="H94" s="1149" t="s">
        <v>589</v>
      </c>
      <c r="I94" s="640">
        <v>69.62</v>
      </c>
      <c r="J94" s="39">
        <f t="shared" si="3"/>
        <v>0</v>
      </c>
      <c r="K94" s="628">
        <v>70</v>
      </c>
      <c r="L94" s="1202" t="s">
        <v>593</v>
      </c>
      <c r="M94" s="630"/>
      <c r="N94" s="42">
        <f t="shared" si="4"/>
        <v>4873.4000000000005</v>
      </c>
      <c r="O94" s="1152" t="s">
        <v>21</v>
      </c>
      <c r="P94" s="119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141"/>
      <c r="B95" s="719" t="s">
        <v>587</v>
      </c>
      <c r="C95" s="1144"/>
      <c r="D95" s="721"/>
      <c r="E95" s="56"/>
      <c r="F95" s="698">
        <v>100.58</v>
      </c>
      <c r="G95" s="1147"/>
      <c r="H95" s="1150"/>
      <c r="I95" s="640">
        <v>100.58</v>
      </c>
      <c r="J95" s="39">
        <f t="shared" si="3"/>
        <v>0</v>
      </c>
      <c r="K95" s="628">
        <v>70</v>
      </c>
      <c r="L95" s="1203"/>
      <c r="M95" s="630"/>
      <c r="N95" s="42">
        <f t="shared" si="4"/>
        <v>7040.5999999999995</v>
      </c>
      <c r="O95" s="1153"/>
      <c r="P95" s="120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142"/>
      <c r="B96" s="720" t="s">
        <v>126</v>
      </c>
      <c r="C96" s="1145"/>
      <c r="D96" s="697"/>
      <c r="E96" s="56"/>
      <c r="F96" s="698">
        <v>119</v>
      </c>
      <c r="G96" s="1148"/>
      <c r="H96" s="1151"/>
      <c r="I96" s="640">
        <v>119</v>
      </c>
      <c r="J96" s="39">
        <f t="shared" si="3"/>
        <v>0</v>
      </c>
      <c r="K96" s="628">
        <v>38</v>
      </c>
      <c r="L96" s="1204"/>
      <c r="M96" s="630"/>
      <c r="N96" s="42">
        <f t="shared" si="4"/>
        <v>4522</v>
      </c>
      <c r="O96" s="1154"/>
      <c r="P96" s="1201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7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155" t="s">
        <v>355</v>
      </c>
      <c r="B98" s="701" t="s">
        <v>307</v>
      </c>
      <c r="C98" s="1158" t="s">
        <v>598</v>
      </c>
      <c r="D98" s="452"/>
      <c r="E98" s="56"/>
      <c r="F98" s="698">
        <v>137</v>
      </c>
      <c r="G98" s="1101">
        <v>45166</v>
      </c>
      <c r="H98" s="1161" t="s">
        <v>599</v>
      </c>
      <c r="I98" s="640">
        <v>137.1</v>
      </c>
      <c r="J98" s="39">
        <f t="shared" si="3"/>
        <v>9.9999999999994316E-2</v>
      </c>
      <c r="K98" s="462">
        <v>110</v>
      </c>
      <c r="L98" s="1164" t="s">
        <v>600</v>
      </c>
      <c r="M98" s="585"/>
      <c r="N98" s="42">
        <f t="shared" si="4"/>
        <v>15081</v>
      </c>
      <c r="O98" s="1134" t="s">
        <v>21</v>
      </c>
      <c r="P98" s="1137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156"/>
      <c r="B99" s="701" t="s">
        <v>583</v>
      </c>
      <c r="C99" s="1159"/>
      <c r="D99" s="452"/>
      <c r="E99" s="56"/>
      <c r="F99" s="698">
        <v>68.28</v>
      </c>
      <c r="G99" s="1102"/>
      <c r="H99" s="1162"/>
      <c r="I99" s="640">
        <v>68.28</v>
      </c>
      <c r="J99" s="39">
        <f t="shared" si="3"/>
        <v>0</v>
      </c>
      <c r="K99" s="462">
        <v>60</v>
      </c>
      <c r="L99" s="1165"/>
      <c r="M99" s="585"/>
      <c r="N99" s="42">
        <f t="shared" si="4"/>
        <v>4096.8</v>
      </c>
      <c r="O99" s="1135"/>
      <c r="P99" s="1138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157"/>
      <c r="B100" s="701" t="s">
        <v>126</v>
      </c>
      <c r="C100" s="1160"/>
      <c r="D100" s="452"/>
      <c r="E100" s="56"/>
      <c r="F100" s="698">
        <v>106.94</v>
      </c>
      <c r="G100" s="1103"/>
      <c r="H100" s="1163"/>
      <c r="I100" s="640">
        <v>106.94</v>
      </c>
      <c r="J100" s="39">
        <f t="shared" si="3"/>
        <v>0</v>
      </c>
      <c r="K100" s="462">
        <v>38</v>
      </c>
      <c r="L100" s="1166"/>
      <c r="M100" s="585"/>
      <c r="N100" s="42">
        <f t="shared" si="4"/>
        <v>4063.72</v>
      </c>
      <c r="O100" s="1136"/>
      <c r="P100" s="1139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690</v>
      </c>
      <c r="B102" s="737" t="s">
        <v>587</v>
      </c>
      <c r="C102" s="857" t="s">
        <v>705</v>
      </c>
      <c r="D102" s="737"/>
      <c r="E102" s="737"/>
      <c r="F102" s="737">
        <v>131.5</v>
      </c>
      <c r="G102" s="659">
        <v>45167</v>
      </c>
      <c r="H102" s="168" t="s">
        <v>706</v>
      </c>
      <c r="I102" s="155">
        <v>131.5</v>
      </c>
      <c r="J102" s="39">
        <f t="shared" si="3"/>
        <v>0</v>
      </c>
      <c r="K102" s="462">
        <v>70</v>
      </c>
      <c r="L102" s="591" t="s">
        <v>707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690</v>
      </c>
      <c r="B103" s="167" t="s">
        <v>708</v>
      </c>
      <c r="C103" s="279" t="s">
        <v>709</v>
      </c>
      <c r="D103" s="187"/>
      <c r="E103" s="56"/>
      <c r="F103" s="155">
        <v>120</v>
      </c>
      <c r="G103" s="659">
        <v>45169</v>
      </c>
      <c r="H103" s="168" t="s">
        <v>710</v>
      </c>
      <c r="I103" s="155">
        <v>120</v>
      </c>
      <c r="J103" s="39">
        <f t="shared" si="3"/>
        <v>0</v>
      </c>
      <c r="K103" s="468">
        <v>38</v>
      </c>
      <c r="L103" s="591" t="s">
        <v>711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80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193"/>
      <c r="M112" s="119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193"/>
      <c r="M113" s="119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04"/>
      <c r="P119" s="119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05"/>
      <c r="P120" s="119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8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9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9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9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70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70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70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70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70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993" t="s">
        <v>27</v>
      </c>
      <c r="G284" s="993"/>
      <c r="H284" s="994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82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82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82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82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82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82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82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82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82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82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82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82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82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995" t="s">
        <v>616</v>
      </c>
      <c r="B1" s="995"/>
      <c r="C1" s="995"/>
      <c r="D1" s="995"/>
      <c r="E1" s="995"/>
      <c r="F1" s="995"/>
      <c r="G1" s="995"/>
      <c r="H1" s="995"/>
      <c r="I1" s="995"/>
      <c r="J1" s="995"/>
      <c r="K1" s="363"/>
      <c r="L1" s="562"/>
      <c r="M1" s="363"/>
      <c r="N1" s="363"/>
      <c r="O1" s="364"/>
      <c r="S1" s="996" t="s">
        <v>0</v>
      </c>
      <c r="T1" s="996"/>
      <c r="U1" s="4" t="s">
        <v>1</v>
      </c>
      <c r="V1" s="5" t="s">
        <v>2</v>
      </c>
      <c r="W1" s="998" t="s">
        <v>3</v>
      </c>
      <c r="X1" s="999"/>
    </row>
    <row r="2" spans="1:24" ht="24" thickBot="1" x14ac:dyDescent="0.4">
      <c r="A2" s="995"/>
      <c r="B2" s="995"/>
      <c r="C2" s="995"/>
      <c r="D2" s="995"/>
      <c r="E2" s="995"/>
      <c r="F2" s="995"/>
      <c r="G2" s="995"/>
      <c r="H2" s="995"/>
      <c r="I2" s="995"/>
      <c r="J2" s="995"/>
      <c r="K2" s="365"/>
      <c r="L2" s="563"/>
      <c r="M2" s="365"/>
      <c r="N2" s="366"/>
      <c r="O2" s="367"/>
      <c r="Q2" s="6"/>
      <c r="R2" s="7"/>
      <c r="S2" s="997"/>
      <c r="T2" s="99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00" t="s">
        <v>16</v>
      </c>
      <c r="P3" s="1001"/>
      <c r="Q3" s="24" t="s">
        <v>17</v>
      </c>
      <c r="R3" s="25" t="s">
        <v>18</v>
      </c>
      <c r="S3" s="26" t="s">
        <v>15</v>
      </c>
      <c r="T3" s="27" t="s">
        <v>19</v>
      </c>
      <c r="U3" s="982"/>
      <c r="V3" s="98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80" t="s">
        <v>766</v>
      </c>
      <c r="V4" s="98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766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766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191"/>
      <c r="M12" s="1192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676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677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800"/>
      <c r="C62" s="144"/>
      <c r="D62" s="145"/>
      <c r="E62" s="34"/>
      <c r="F62" s="146"/>
      <c r="G62" s="854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8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07" t="s">
        <v>634</v>
      </c>
      <c r="B72" s="777" t="s">
        <v>630</v>
      </c>
      <c r="C72" s="1208" t="s">
        <v>632</v>
      </c>
      <c r="D72" s="776"/>
      <c r="E72" s="737"/>
      <c r="F72" s="775">
        <v>221.06</v>
      </c>
      <c r="G72" s="1210">
        <v>45183</v>
      </c>
      <c r="H72" s="1212" t="s">
        <v>633</v>
      </c>
      <c r="I72" s="772">
        <v>221</v>
      </c>
      <c r="J72" s="39">
        <f t="shared" si="5"/>
        <v>-6.0000000000002274E-2</v>
      </c>
      <c r="K72" s="688">
        <v>95</v>
      </c>
      <c r="L72" s="1218" t="s">
        <v>143</v>
      </c>
      <c r="M72" s="468"/>
      <c r="N72" s="42">
        <f t="shared" ref="N72:N138" si="6">K72*I72</f>
        <v>20995</v>
      </c>
      <c r="O72" s="1214" t="s">
        <v>21</v>
      </c>
      <c r="P72" s="1216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37"/>
      <c r="B73" s="777" t="s">
        <v>631</v>
      </c>
      <c r="C73" s="1209"/>
      <c r="D73" s="776"/>
      <c r="E73" s="737"/>
      <c r="F73" s="779">
        <v>4800</v>
      </c>
      <c r="G73" s="1211"/>
      <c r="H73" s="1213"/>
      <c r="I73" s="772">
        <v>4800</v>
      </c>
      <c r="J73" s="39">
        <v>0</v>
      </c>
      <c r="K73" s="688">
        <v>35</v>
      </c>
      <c r="L73" s="1219"/>
      <c r="M73" s="468"/>
      <c r="N73" s="42">
        <f t="shared" si="6"/>
        <v>168000</v>
      </c>
      <c r="O73" s="1215"/>
      <c r="P73" s="1217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9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6" t="s">
        <v>689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60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60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60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60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60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690</v>
      </c>
      <c r="B80" s="737" t="s">
        <v>307</v>
      </c>
      <c r="C80" s="857" t="s">
        <v>712</v>
      </c>
      <c r="D80" s="737"/>
      <c r="E80" s="737"/>
      <c r="F80" s="737">
        <v>56.6</v>
      </c>
      <c r="G80" s="742">
        <v>45170</v>
      </c>
      <c r="H80" s="739" t="s">
        <v>713</v>
      </c>
      <c r="I80" s="738">
        <v>56.6</v>
      </c>
      <c r="J80" s="39">
        <f t="shared" si="5"/>
        <v>0</v>
      </c>
      <c r="K80" s="688">
        <v>110</v>
      </c>
      <c r="L80" s="749" t="s">
        <v>714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690</v>
      </c>
      <c r="B81" s="737" t="s">
        <v>715</v>
      </c>
      <c r="C81" s="857" t="s">
        <v>716</v>
      </c>
      <c r="D81" s="737"/>
      <c r="E81" s="737"/>
      <c r="F81" s="737"/>
      <c r="G81" s="742">
        <v>45174</v>
      </c>
      <c r="H81" s="739" t="s">
        <v>717</v>
      </c>
      <c r="I81" s="738">
        <v>24386</v>
      </c>
      <c r="J81" s="39">
        <f t="shared" si="5"/>
        <v>24386</v>
      </c>
      <c r="K81" s="688">
        <v>1</v>
      </c>
      <c r="L81" s="750" t="s">
        <v>718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690</v>
      </c>
      <c r="B82" s="737" t="s">
        <v>719</v>
      </c>
      <c r="C82" s="857" t="s">
        <v>720</v>
      </c>
      <c r="D82" s="737"/>
      <c r="E82" s="737"/>
      <c r="F82" s="737">
        <v>398.7</v>
      </c>
      <c r="G82" s="742">
        <v>45177</v>
      </c>
      <c r="H82" s="739" t="s">
        <v>721</v>
      </c>
      <c r="I82" s="738">
        <v>398.7</v>
      </c>
      <c r="J82" s="39">
        <f t="shared" si="5"/>
        <v>0</v>
      </c>
      <c r="K82" s="688">
        <v>68</v>
      </c>
      <c r="L82" s="750" t="s">
        <v>722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690</v>
      </c>
      <c r="B83" s="737" t="s">
        <v>24</v>
      </c>
      <c r="C83" s="857" t="s">
        <v>723</v>
      </c>
      <c r="D83" s="737"/>
      <c r="E83" s="737"/>
      <c r="F83" s="737">
        <v>1045.8</v>
      </c>
      <c r="G83" s="743">
        <v>45178</v>
      </c>
      <c r="H83" s="744" t="s">
        <v>724</v>
      </c>
      <c r="I83" s="738">
        <v>1045.8</v>
      </c>
      <c r="J83" s="39">
        <f t="shared" si="5"/>
        <v>0</v>
      </c>
      <c r="K83" s="688">
        <v>24.5</v>
      </c>
      <c r="L83" s="758" t="s">
        <v>725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690</v>
      </c>
      <c r="B84" s="737" t="s">
        <v>126</v>
      </c>
      <c r="C84" s="857" t="s">
        <v>691</v>
      </c>
      <c r="D84" s="737"/>
      <c r="E84" s="737"/>
      <c r="F84" s="737">
        <v>176</v>
      </c>
      <c r="G84" s="743">
        <v>45178</v>
      </c>
      <c r="H84" s="744" t="s">
        <v>692</v>
      </c>
      <c r="I84" s="738">
        <v>176</v>
      </c>
      <c r="J84" s="39">
        <f t="shared" si="5"/>
        <v>0</v>
      </c>
      <c r="K84" s="688">
        <v>38</v>
      </c>
      <c r="L84" s="758" t="s">
        <v>693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690</v>
      </c>
      <c r="B85" s="737" t="s">
        <v>126</v>
      </c>
      <c r="C85" s="857" t="s">
        <v>694</v>
      </c>
      <c r="D85" s="737"/>
      <c r="E85" s="737"/>
      <c r="F85" s="737">
        <v>177.3</v>
      </c>
      <c r="G85" s="743">
        <v>45180</v>
      </c>
      <c r="H85" s="744" t="s">
        <v>695</v>
      </c>
      <c r="I85" s="738">
        <v>177.3</v>
      </c>
      <c r="J85" s="39">
        <f t="shared" si="5"/>
        <v>0</v>
      </c>
      <c r="K85" s="688">
        <v>38</v>
      </c>
      <c r="L85" s="758" t="s">
        <v>696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690</v>
      </c>
      <c r="B86" s="371" t="s">
        <v>697</v>
      </c>
      <c r="C86" s="857" t="s">
        <v>698</v>
      </c>
      <c r="D86" s="737"/>
      <c r="E86" s="737"/>
      <c r="F86" s="737"/>
      <c r="G86" s="742">
        <v>45181</v>
      </c>
      <c r="H86" s="740" t="s">
        <v>699</v>
      </c>
      <c r="I86" s="738">
        <v>41522</v>
      </c>
      <c r="J86" s="39">
        <f t="shared" si="5"/>
        <v>41522</v>
      </c>
      <c r="K86" s="688">
        <v>1</v>
      </c>
      <c r="L86" s="750" t="s">
        <v>700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690</v>
      </c>
      <c r="B87" s="737" t="s">
        <v>307</v>
      </c>
      <c r="C87" s="857" t="s">
        <v>701</v>
      </c>
      <c r="D87" s="737"/>
      <c r="E87" s="737"/>
      <c r="F87" s="737">
        <v>109.22</v>
      </c>
      <c r="G87" s="742">
        <v>45183</v>
      </c>
      <c r="H87" s="739" t="s">
        <v>702</v>
      </c>
      <c r="I87" s="738">
        <v>109.22</v>
      </c>
      <c r="J87" s="39">
        <f t="shared" si="5"/>
        <v>0</v>
      </c>
      <c r="K87" s="688">
        <v>110</v>
      </c>
      <c r="L87" s="750" t="s">
        <v>703</v>
      </c>
      <c r="M87" s="468"/>
      <c r="N87" s="42">
        <f>K87*I87</f>
        <v>12014.2</v>
      </c>
      <c r="O87" s="763" t="s">
        <v>704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690</v>
      </c>
      <c r="B88" s="737" t="s">
        <v>587</v>
      </c>
      <c r="C88" s="857" t="s">
        <v>705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55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993" t="s">
        <v>27</v>
      </c>
      <c r="G287" s="993"/>
      <c r="H287" s="994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2023-10-26T16:52:42Z</dcterms:modified>
</cp:coreProperties>
</file>