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1135" windowHeight="11715" activeTab="3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4" i="4" l="1"/>
  <c r="M13" i="4"/>
  <c r="M12" i="4"/>
  <c r="M9" i="4"/>
  <c r="M10" i="4"/>
  <c r="M7" i="4" l="1"/>
  <c r="Q31" i="4" l="1"/>
  <c r="Q32" i="4"/>
  <c r="Q33" i="4"/>
  <c r="Q34" i="4"/>
  <c r="Q35" i="4"/>
  <c r="Q36" i="4"/>
  <c r="Q37" i="4"/>
  <c r="Q38" i="4"/>
  <c r="Q39" i="4"/>
  <c r="Q40" i="4"/>
  <c r="Q5" i="4"/>
  <c r="M5" i="4"/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P31" i="4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<sst xmlns="http://schemas.openxmlformats.org/spreadsheetml/2006/main" count="223" uniqueCount="155">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</sst>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58" workbookViewId="0">
      <selection activeCell="A58" sqref="A1:XFD10485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7"/>
      <c r="C1" s="339" t="s">
        <v>26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18" ht="16.5" thickBot="1" x14ac:dyDescent="0.3">
      <c r="B2" s="3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1" t="s">
        <v>0</v>
      </c>
      <c r="C3" s="342"/>
      <c r="D3" s="14"/>
      <c r="E3" s="15"/>
      <c r="F3" s="16"/>
      <c r="H3" s="343" t="s">
        <v>1</v>
      </c>
      <c r="I3" s="343"/>
      <c r="K3" s="18"/>
      <c r="L3" s="19"/>
      <c r="M3" s="20"/>
      <c r="P3" s="335" t="s">
        <v>2</v>
      </c>
      <c r="R3" s="308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10" t="s">
        <v>5</v>
      </c>
      <c r="F4" s="311"/>
      <c r="H4" s="312" t="s">
        <v>6</v>
      </c>
      <c r="I4" s="313"/>
      <c r="J4" s="25"/>
      <c r="K4" s="26"/>
      <c r="L4" s="27"/>
      <c r="M4" s="28" t="s">
        <v>7</v>
      </c>
      <c r="N4" s="29" t="s">
        <v>8</v>
      </c>
      <c r="P4" s="336"/>
      <c r="Q4" s="30" t="s">
        <v>9</v>
      </c>
      <c r="R4" s="309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5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5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5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6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5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7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5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8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19">
        <f>SUM(M5:M40)</f>
        <v>1399609.5</v>
      </c>
      <c r="N49" s="319">
        <f>SUM(N5:N40)</f>
        <v>910600</v>
      </c>
      <c r="P49" s="111">
        <f>SUM(P5:P40)</f>
        <v>3236981.46</v>
      </c>
      <c r="Q49" s="331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20"/>
      <c r="N50" s="320"/>
      <c r="P50" s="44"/>
      <c r="Q50" s="332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3">
        <f>M49+N49</f>
        <v>2310209.5</v>
      </c>
      <c r="N53" s="33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27" t="s">
        <v>15</v>
      </c>
      <c r="I77" s="328"/>
      <c r="J77" s="154"/>
      <c r="K77" s="329">
        <f>I75+L75</f>
        <v>671983.52</v>
      </c>
      <c r="L77" s="330"/>
      <c r="M77" s="155"/>
      <c r="N77" s="155"/>
      <c r="P77" s="44"/>
      <c r="Q77" s="19"/>
    </row>
    <row r="78" spans="1:17" x14ac:dyDescent="0.25">
      <c r="D78" s="321" t="s">
        <v>16</v>
      </c>
      <c r="E78" s="321"/>
      <c r="F78" s="156">
        <f>F75-K77-C75</f>
        <v>1675036.98</v>
      </c>
      <c r="I78" s="157"/>
      <c r="J78" s="158"/>
    </row>
    <row r="79" spans="1:17" ht="18.75" x14ac:dyDescent="0.3">
      <c r="D79" s="322" t="s">
        <v>17</v>
      </c>
      <c r="E79" s="322"/>
      <c r="F79" s="101">
        <v>-1513561.68</v>
      </c>
      <c r="I79" s="323" t="s">
        <v>18</v>
      </c>
      <c r="J79" s="324"/>
      <c r="K79" s="325">
        <f>F81+F82+F83</f>
        <v>3594568.57</v>
      </c>
      <c r="L79" s="3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90390.500000000044</v>
      </c>
      <c r="H81" s="168"/>
      <c r="I81" s="169" t="s">
        <v>21</v>
      </c>
      <c r="J81" s="170"/>
      <c r="K81" s="326">
        <f>-C4</f>
        <v>-3445405.07</v>
      </c>
      <c r="L81" s="325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314" t="s">
        <v>24</v>
      </c>
      <c r="E83" s="315"/>
      <c r="F83" s="173">
        <v>3504178.07</v>
      </c>
      <c r="I83" s="316" t="s">
        <v>25</v>
      </c>
      <c r="J83" s="317"/>
      <c r="K83" s="318">
        <f>K79+K81</f>
        <v>149163.5</v>
      </c>
      <c r="L83" s="3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44" sqref="D4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/>
      <c r="F3" s="217"/>
      <c r="G3" s="219">
        <f>D3-F3</f>
        <v>8208</v>
      </c>
      <c r="I3" s="290" t="s">
        <v>102</v>
      </c>
      <c r="J3" s="291">
        <v>11277</v>
      </c>
      <c r="K3" s="292">
        <v>9486.4</v>
      </c>
      <c r="L3" s="218"/>
      <c r="M3" s="220"/>
      <c r="N3" s="221">
        <f>K3-M3</f>
        <v>9486.4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24"/>
      <c r="F4" s="101"/>
      <c r="G4" s="225">
        <f t="shared" ref="G4:G65" si="0">D4-F4</f>
        <v>14274</v>
      </c>
      <c r="H4" s="226"/>
      <c r="I4" s="290" t="s">
        <v>103</v>
      </c>
      <c r="J4" s="291">
        <v>11291</v>
      </c>
      <c r="K4" s="292">
        <v>3878.4</v>
      </c>
      <c r="L4" s="218"/>
      <c r="M4" s="220"/>
      <c r="N4" s="227">
        <f>N3+K4-M4</f>
        <v>13364.8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24"/>
      <c r="F5" s="101"/>
      <c r="G5" s="225">
        <f t="shared" si="0"/>
        <v>53412.4</v>
      </c>
      <c r="I5" s="290" t="s">
        <v>104</v>
      </c>
      <c r="J5" s="291">
        <v>11302</v>
      </c>
      <c r="K5" s="292">
        <v>480</v>
      </c>
      <c r="L5" s="218"/>
      <c r="M5" s="220"/>
      <c r="N5" s="227">
        <f t="shared" ref="N5:N65" si="1">N4+K5-M5</f>
        <v>13844.8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24"/>
      <c r="F6" s="101"/>
      <c r="G6" s="225">
        <f t="shared" si="0"/>
        <v>53055.3</v>
      </c>
      <c r="I6" s="290" t="s">
        <v>105</v>
      </c>
      <c r="J6" s="291">
        <v>11309</v>
      </c>
      <c r="K6" s="292">
        <v>9404</v>
      </c>
      <c r="L6" s="218"/>
      <c r="M6" s="220"/>
      <c r="N6" s="227">
        <f t="shared" si="1"/>
        <v>23248.799999999999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24"/>
      <c r="F7" s="101"/>
      <c r="G7" s="225">
        <f t="shared" si="0"/>
        <v>46137.599999999999</v>
      </c>
      <c r="I7" s="290" t="s">
        <v>106</v>
      </c>
      <c r="J7" s="291">
        <v>11329</v>
      </c>
      <c r="K7" s="292">
        <v>10195.200000000001</v>
      </c>
      <c r="L7" s="218"/>
      <c r="M7" s="220"/>
      <c r="N7" s="227">
        <f t="shared" si="1"/>
        <v>33444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24"/>
      <c r="F8" s="101"/>
      <c r="G8" s="225">
        <f t="shared" si="0"/>
        <v>6800</v>
      </c>
      <c r="I8" s="290" t="s">
        <v>107</v>
      </c>
      <c r="J8" s="291">
        <v>11341</v>
      </c>
      <c r="K8" s="292">
        <v>600</v>
      </c>
      <c r="L8" s="218"/>
      <c r="M8" s="220"/>
      <c r="N8" s="227">
        <f t="shared" si="1"/>
        <v>34044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24"/>
      <c r="F9" s="101"/>
      <c r="G9" s="225">
        <f t="shared" si="0"/>
        <v>76020.600000000006</v>
      </c>
      <c r="I9" s="228" t="s">
        <v>108</v>
      </c>
      <c r="J9" s="289">
        <v>11342</v>
      </c>
      <c r="K9" s="230">
        <v>360</v>
      </c>
      <c r="L9" s="218"/>
      <c r="M9" s="220"/>
      <c r="N9" s="227">
        <f t="shared" si="1"/>
        <v>34404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24"/>
      <c r="F10" s="101"/>
      <c r="G10" s="225">
        <f t="shared" si="0"/>
        <v>13312</v>
      </c>
      <c r="H10" s="226"/>
      <c r="I10" s="290" t="s">
        <v>109</v>
      </c>
      <c r="J10" s="291">
        <v>11349</v>
      </c>
      <c r="K10" s="292">
        <v>480</v>
      </c>
      <c r="L10" s="218"/>
      <c r="M10" s="220"/>
      <c r="N10" s="227">
        <f t="shared" si="1"/>
        <v>34884</v>
      </c>
    </row>
    <row r="11" spans="2:14" ht="15.75" x14ac:dyDescent="0.25">
      <c r="B11" s="222">
        <v>44932</v>
      </c>
      <c r="C11" s="223" t="s">
        <v>47</v>
      </c>
      <c r="D11" s="101">
        <v>73262.490000000005</v>
      </c>
      <c r="E11" s="224"/>
      <c r="F11" s="101"/>
      <c r="G11" s="225">
        <f t="shared" si="0"/>
        <v>73262.490000000005</v>
      </c>
      <c r="I11" s="228" t="s">
        <v>110</v>
      </c>
      <c r="J11" s="289">
        <v>11362</v>
      </c>
      <c r="K11" s="230">
        <v>9720.7999999999993</v>
      </c>
      <c r="L11" s="218"/>
      <c r="M11" s="220"/>
      <c r="N11" s="227">
        <f t="shared" si="1"/>
        <v>44604.800000000003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/>
      <c r="F12" s="101"/>
      <c r="G12" s="225">
        <f t="shared" si="0"/>
        <v>16756.8</v>
      </c>
      <c r="I12" s="228" t="s">
        <v>111</v>
      </c>
      <c r="J12" s="289">
        <v>11376</v>
      </c>
      <c r="K12" s="230">
        <v>480</v>
      </c>
      <c r="L12" s="218"/>
      <c r="M12" s="220"/>
      <c r="N12" s="227">
        <f t="shared" si="1"/>
        <v>45084.800000000003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/>
      <c r="F13" s="101"/>
      <c r="G13" s="225">
        <f t="shared" si="0"/>
        <v>4893</v>
      </c>
      <c r="I13" s="290" t="s">
        <v>112</v>
      </c>
      <c r="J13" s="291">
        <v>11390</v>
      </c>
      <c r="K13" s="292">
        <v>480</v>
      </c>
      <c r="L13" s="218"/>
      <c r="M13" s="220"/>
      <c r="N13" s="227">
        <f t="shared" si="1"/>
        <v>45564.800000000003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/>
      <c r="F14" s="101"/>
      <c r="G14" s="225">
        <f t="shared" si="0"/>
        <v>10042.200000000001</v>
      </c>
      <c r="I14" s="290" t="s">
        <v>113</v>
      </c>
      <c r="J14" s="291">
        <v>11395</v>
      </c>
      <c r="K14" s="292">
        <v>9412.7999999999993</v>
      </c>
      <c r="L14" s="218"/>
      <c r="M14" s="220"/>
      <c r="N14" s="227">
        <f t="shared" si="1"/>
        <v>54977.600000000006</v>
      </c>
    </row>
    <row r="15" spans="2:14" ht="15.75" x14ac:dyDescent="0.25">
      <c r="B15" s="222">
        <v>44935</v>
      </c>
      <c r="C15" s="223" t="s">
        <v>51</v>
      </c>
      <c r="D15" s="101">
        <v>79966.960000000006</v>
      </c>
      <c r="E15" s="224"/>
      <c r="F15" s="101"/>
      <c r="G15" s="225">
        <f t="shared" si="0"/>
        <v>79966.960000000006</v>
      </c>
      <c r="I15" s="228" t="s">
        <v>114</v>
      </c>
      <c r="J15" s="289">
        <v>11397</v>
      </c>
      <c r="K15" s="230">
        <v>360</v>
      </c>
      <c r="L15" s="218"/>
      <c r="M15" s="220"/>
      <c r="N15" s="227">
        <f t="shared" si="1"/>
        <v>55337.600000000006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/>
      <c r="F16" s="101"/>
      <c r="G16" s="225">
        <f t="shared" si="0"/>
        <v>77309.399999999994</v>
      </c>
      <c r="I16" s="290" t="s">
        <v>115</v>
      </c>
      <c r="J16" s="291">
        <v>11407</v>
      </c>
      <c r="K16" s="292">
        <v>480</v>
      </c>
      <c r="L16" s="218"/>
      <c r="M16" s="220"/>
      <c r="N16" s="227">
        <f t="shared" si="1"/>
        <v>55817.600000000006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/>
      <c r="F17" s="101"/>
      <c r="G17" s="225">
        <f t="shared" si="0"/>
        <v>5629.6</v>
      </c>
      <c r="I17" s="228" t="s">
        <v>116</v>
      </c>
      <c r="J17" s="289">
        <v>11432</v>
      </c>
      <c r="K17" s="230">
        <v>360</v>
      </c>
      <c r="L17" s="218"/>
      <c r="M17" s="220"/>
      <c r="N17" s="227">
        <f t="shared" si="1"/>
        <v>56177.600000000006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/>
      <c r="F18" s="101"/>
      <c r="G18" s="225">
        <f t="shared" si="0"/>
        <v>135787.84</v>
      </c>
      <c r="I18" s="228" t="s">
        <v>116</v>
      </c>
      <c r="J18" s="289">
        <v>11434</v>
      </c>
      <c r="K18" s="230">
        <v>4240</v>
      </c>
      <c r="L18" s="218"/>
      <c r="M18" s="220"/>
      <c r="N18" s="227">
        <f t="shared" si="1"/>
        <v>60417.600000000006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/>
      <c r="F19" s="101"/>
      <c r="G19" s="225">
        <f t="shared" si="0"/>
        <v>19678.25</v>
      </c>
      <c r="I19" s="290" t="s">
        <v>117</v>
      </c>
      <c r="J19" s="291">
        <v>11437</v>
      </c>
      <c r="K19" s="292">
        <v>480</v>
      </c>
      <c r="L19" s="218"/>
      <c r="M19" s="220"/>
      <c r="N19" s="227">
        <f t="shared" si="1"/>
        <v>60897.600000000006</v>
      </c>
    </row>
    <row r="20" spans="1:14" ht="17.25" x14ac:dyDescent="0.3">
      <c r="B20" s="222">
        <v>44939</v>
      </c>
      <c r="C20" s="223" t="s">
        <v>56</v>
      </c>
      <c r="D20" s="101">
        <v>53428.12</v>
      </c>
      <c r="E20" s="224"/>
      <c r="F20" s="101"/>
      <c r="G20" s="225">
        <f t="shared" si="0"/>
        <v>53428.12</v>
      </c>
      <c r="I20" s="228" t="s">
        <v>118</v>
      </c>
      <c r="J20" s="289">
        <v>11442</v>
      </c>
      <c r="K20" s="230">
        <v>9707.2000000000007</v>
      </c>
      <c r="L20" s="218"/>
      <c r="M20" s="231"/>
      <c r="N20" s="227">
        <f t="shared" si="1"/>
        <v>70604.800000000003</v>
      </c>
    </row>
    <row r="21" spans="1:14" ht="17.25" x14ac:dyDescent="0.3">
      <c r="B21" s="222">
        <v>44940</v>
      </c>
      <c r="C21" s="223" t="s">
        <v>57</v>
      </c>
      <c r="D21" s="101">
        <v>58795.82</v>
      </c>
      <c r="E21" s="224"/>
      <c r="F21" s="101"/>
      <c r="G21" s="225">
        <f t="shared" si="0"/>
        <v>58795.82</v>
      </c>
      <c r="I21" s="290" t="s">
        <v>119</v>
      </c>
      <c r="J21" s="291">
        <v>11455</v>
      </c>
      <c r="K21" s="292">
        <v>480</v>
      </c>
      <c r="L21" s="218"/>
      <c r="M21" s="231"/>
      <c r="N21" s="227">
        <f t="shared" si="1"/>
        <v>71084.800000000003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/>
      <c r="F22" s="101"/>
      <c r="G22" s="225">
        <f t="shared" si="0"/>
        <v>5615.8</v>
      </c>
      <c r="H22" s="232"/>
      <c r="I22" s="235"/>
      <c r="J22" s="293"/>
      <c r="K22" s="237"/>
      <c r="L22" s="218"/>
      <c r="M22" s="231"/>
      <c r="N22" s="227">
        <f t="shared" si="1"/>
        <v>71084.800000000003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/>
      <c r="F23" s="101"/>
      <c r="G23" s="225">
        <f t="shared" si="0"/>
        <v>6690</v>
      </c>
      <c r="H23" s="233"/>
      <c r="I23" s="235"/>
      <c r="J23" s="293"/>
      <c r="K23" s="237"/>
      <c r="L23" s="224"/>
      <c r="M23" s="101"/>
      <c r="N23" s="227">
        <f t="shared" si="1"/>
        <v>71084.800000000003</v>
      </c>
    </row>
    <row r="24" spans="1:14" ht="21" customHeight="1" x14ac:dyDescent="0.25">
      <c r="B24" s="222">
        <v>44942</v>
      </c>
      <c r="C24" s="223" t="s">
        <v>60</v>
      </c>
      <c r="D24" s="101">
        <v>22678.6</v>
      </c>
      <c r="E24" s="224"/>
      <c r="F24" s="101"/>
      <c r="G24" s="225">
        <f t="shared" si="0"/>
        <v>22678.6</v>
      </c>
      <c r="H24" s="233"/>
      <c r="I24" s="235"/>
      <c r="J24" s="293"/>
      <c r="K24" s="237"/>
      <c r="L24" s="224"/>
      <c r="M24" s="101"/>
      <c r="N24" s="227">
        <f t="shared" si="1"/>
        <v>71084.800000000003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/>
      <c r="F25" s="101"/>
      <c r="G25" s="225">
        <f t="shared" si="0"/>
        <v>3581.3</v>
      </c>
      <c r="H25" s="234"/>
      <c r="I25" s="235"/>
      <c r="J25" s="293"/>
      <c r="K25" s="237"/>
      <c r="L25" s="224"/>
      <c r="M25" s="101"/>
      <c r="N25" s="227">
        <f t="shared" si="1"/>
        <v>71084.800000000003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/>
      <c r="F26" s="101"/>
      <c r="G26" s="225">
        <f t="shared" si="0"/>
        <v>102999.4</v>
      </c>
      <c r="H26" s="234"/>
      <c r="I26" s="235"/>
      <c r="J26" s="293"/>
      <c r="K26" s="237"/>
      <c r="L26" s="224"/>
      <c r="M26" s="101"/>
      <c r="N26" s="227">
        <f t="shared" si="1"/>
        <v>71084.800000000003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/>
      <c r="F27" s="101"/>
      <c r="G27" s="225">
        <f t="shared" si="0"/>
        <v>64760.18</v>
      </c>
      <c r="H27" s="234"/>
      <c r="I27" s="235"/>
      <c r="J27" s="293"/>
      <c r="K27" s="237"/>
      <c r="L27" s="224"/>
      <c r="M27" s="101"/>
      <c r="N27" s="227">
        <f t="shared" si="1"/>
        <v>71084.800000000003</v>
      </c>
    </row>
    <row r="28" spans="1:14" ht="15.75" x14ac:dyDescent="0.25">
      <c r="B28" s="222">
        <v>44946</v>
      </c>
      <c r="C28" s="223" t="s">
        <v>64</v>
      </c>
      <c r="D28" s="101">
        <v>59473.8</v>
      </c>
      <c r="E28" s="224"/>
      <c r="F28" s="101"/>
      <c r="G28" s="225">
        <f t="shared" si="0"/>
        <v>59473.8</v>
      </c>
      <c r="H28" s="234"/>
      <c r="I28" s="280"/>
      <c r="J28" s="284"/>
      <c r="K28" s="237"/>
      <c r="L28" s="224"/>
      <c r="M28" s="101"/>
      <c r="N28" s="227">
        <f t="shared" si="1"/>
        <v>71084.800000000003</v>
      </c>
    </row>
    <row r="29" spans="1:14" ht="15.75" x14ac:dyDescent="0.25">
      <c r="B29" s="222">
        <v>44947</v>
      </c>
      <c r="C29" s="223" t="s">
        <v>65</v>
      </c>
      <c r="D29" s="101">
        <v>110210.4</v>
      </c>
      <c r="E29" s="224"/>
      <c r="F29" s="101"/>
      <c r="G29" s="225">
        <f t="shared" si="0"/>
        <v>110210.4</v>
      </c>
      <c r="H29" s="234"/>
      <c r="I29" s="280"/>
      <c r="J29" s="284"/>
      <c r="K29" s="237"/>
      <c r="L29" s="224"/>
      <c r="M29" s="101"/>
      <c r="N29" s="227">
        <f t="shared" si="1"/>
        <v>71084.800000000003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80"/>
      <c r="J30" s="284"/>
      <c r="K30" s="237"/>
      <c r="L30" s="224"/>
      <c r="M30" s="101"/>
      <c r="N30" s="227">
        <f t="shared" si="1"/>
        <v>71084.800000000003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71084.800000000003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71084.800000000003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71084.800000000003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71084.800000000003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71084.800000000003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44"/>
      <c r="J36" s="345"/>
      <c r="K36" s="345"/>
      <c r="L36" s="346"/>
      <c r="M36" s="101"/>
      <c r="N36" s="227">
        <f t="shared" si="1"/>
        <v>71084.800000000003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44"/>
      <c r="J37" s="345"/>
      <c r="K37" s="345"/>
      <c r="L37" s="346"/>
      <c r="M37" s="101"/>
      <c r="N37" s="227">
        <f t="shared" si="1"/>
        <v>71084.800000000003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71084.800000000003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71084.800000000003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71084.800000000003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71084.800000000003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71084.800000000003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71084.800000000003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71084.800000000003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71084.800000000003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71084.800000000003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71084.800000000003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71084.800000000003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71084.800000000003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71084.800000000003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71084.800000000003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71084.800000000003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71084.800000000003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71084.800000000003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71084.800000000003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71084.800000000003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71084.800000000003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71084.800000000003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71084.800000000003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71084.800000000003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71084.800000000003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71084.800000000003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71084.800000000003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71084.800000000003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71084.800000000003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0</v>
      </c>
      <c r="G67" s="263">
        <f>SUM(G3:G66)</f>
        <v>1513561.68</v>
      </c>
      <c r="I67" s="353" t="s">
        <v>35</v>
      </c>
      <c r="J67" s="354"/>
      <c r="K67" s="264">
        <f>SUM(K3:K66)</f>
        <v>71084.800000000003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5"/>
      <c r="J68" s="35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J70" s="275"/>
      <c r="M70"/>
    </row>
    <row r="71" spans="2:14" ht="15.75" x14ac:dyDescent="0.25">
      <c r="B71" s="272"/>
      <c r="C71" s="273"/>
      <c r="D71" s="108"/>
      <c r="F71"/>
      <c r="H71" s="233"/>
      <c r="I71" s="276"/>
      <c r="J71" s="277"/>
      <c r="K71" s="9"/>
      <c r="L71" s="278"/>
      <c r="M71"/>
    </row>
    <row r="72" spans="2:14" ht="15" customHeight="1" x14ac:dyDescent="0.25">
      <c r="C72" s="275"/>
      <c r="E72" s="279"/>
      <c r="F72"/>
      <c r="H72" s="233"/>
      <c r="I72" s="280"/>
      <c r="J72" s="281"/>
      <c r="K72" s="282"/>
      <c r="L72" s="282"/>
      <c r="M72"/>
      <c r="N72"/>
    </row>
    <row r="73" spans="2:14" ht="15.75" customHeight="1" x14ac:dyDescent="0.25">
      <c r="C73" s="275"/>
      <c r="E73" s="279"/>
      <c r="F73"/>
      <c r="H73" s="233"/>
      <c r="I73" s="280"/>
      <c r="J73" s="281"/>
      <c r="K73" s="282"/>
      <c r="L73" s="282"/>
      <c r="M73"/>
      <c r="N73"/>
    </row>
    <row r="74" spans="2:14" x14ac:dyDescent="0.25">
      <c r="C74" s="275"/>
      <c r="D74" s="189"/>
      <c r="E74" s="279"/>
      <c r="F74"/>
      <c r="H74" s="233"/>
      <c r="I74" s="280"/>
      <c r="J74" s="281"/>
      <c r="K74" s="282"/>
      <c r="L74" s="282"/>
      <c r="M74"/>
      <c r="N74"/>
    </row>
    <row r="75" spans="2:14" ht="15.75" x14ac:dyDescent="0.25">
      <c r="C75" s="275"/>
      <c r="D75" s="108"/>
      <c r="E75" s="279"/>
      <c r="H75" s="233"/>
      <c r="I75" s="233"/>
      <c r="J75" s="233"/>
      <c r="K75" s="233"/>
      <c r="L75" s="278"/>
      <c r="M75"/>
      <c r="N75"/>
    </row>
    <row r="76" spans="2:14" ht="15.75" x14ac:dyDescent="0.25">
      <c r="C76" s="275"/>
      <c r="D76" s="108"/>
      <c r="E76" s="279"/>
      <c r="H76" s="233"/>
      <c r="I76" s="233"/>
      <c r="J76" s="233"/>
      <c r="K76" s="233"/>
      <c r="L76" s="278"/>
      <c r="M76"/>
      <c r="N76"/>
    </row>
    <row r="77" spans="2:14" ht="15.75" x14ac:dyDescent="0.25">
      <c r="C77" s="275"/>
      <c r="D77" s="108"/>
      <c r="E77" s="279"/>
      <c r="I77"/>
      <c r="J77"/>
      <c r="K77"/>
      <c r="M77"/>
      <c r="N77"/>
    </row>
    <row r="78" spans="2:14" ht="15.75" x14ac:dyDescent="0.25">
      <c r="C78" s="275"/>
      <c r="D78" s="108"/>
      <c r="E78" s="279"/>
      <c r="I78"/>
      <c r="J78"/>
      <c r="K78"/>
      <c r="M78"/>
      <c r="N78"/>
    </row>
    <row r="79" spans="2:14" ht="15.75" x14ac:dyDescent="0.25">
      <c r="C79" s="275"/>
      <c r="D79" s="108"/>
      <c r="E79" s="279"/>
      <c r="I79"/>
      <c r="J79"/>
      <c r="K79"/>
      <c r="M79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tabSelected="1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F31" sqref="F3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37"/>
      <c r="C1" s="339" t="s">
        <v>120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18" ht="16.5" thickBot="1" x14ac:dyDescent="0.3">
      <c r="B2" s="338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41" t="s">
        <v>0</v>
      </c>
      <c r="C3" s="342"/>
      <c r="D3" s="14"/>
      <c r="E3" s="15"/>
      <c r="F3" s="16"/>
      <c r="H3" s="343" t="s">
        <v>1</v>
      </c>
      <c r="I3" s="343"/>
      <c r="K3" s="18"/>
      <c r="L3" s="19"/>
      <c r="M3" s="20"/>
      <c r="P3" s="335" t="s">
        <v>2</v>
      </c>
      <c r="R3" s="30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10" t="s">
        <v>5</v>
      </c>
      <c r="F4" s="311"/>
      <c r="H4" s="312" t="s">
        <v>6</v>
      </c>
      <c r="I4" s="313"/>
      <c r="J4" s="25"/>
      <c r="K4" s="26"/>
      <c r="L4" s="27"/>
      <c r="M4" s="28" t="s">
        <v>7</v>
      </c>
      <c r="N4" s="29" t="s">
        <v>8</v>
      </c>
      <c r="P4" s="336"/>
      <c r="Q4" s="30" t="s">
        <v>9</v>
      </c>
      <c r="R4" s="309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5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5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32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</f>
        <v>56614</v>
      </c>
      <c r="N14" s="43">
        <v>35958</v>
      </c>
      <c r="O14" s="193"/>
      <c r="P14" s="49">
        <f t="shared" si="2"/>
        <v>115835</v>
      </c>
      <c r="Q14" s="288">
        <f t="shared" si="0"/>
        <v>-43098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f t="shared" si="0"/>
        <v>200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4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5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0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/>
      <c r="D31" s="79"/>
      <c r="E31" s="35">
        <v>44982</v>
      </c>
      <c r="F31" s="36"/>
      <c r="G31" s="37"/>
      <c r="H31" s="38">
        <v>44982</v>
      </c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/>
      <c r="D32" s="81"/>
      <c r="E32" s="35">
        <v>44983</v>
      </c>
      <c r="F32" s="36"/>
      <c r="G32" s="37"/>
      <c r="H32" s="38">
        <v>44983</v>
      </c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44984</v>
      </c>
      <c r="C33" s="33"/>
      <c r="D33" s="83"/>
      <c r="E33" s="35">
        <v>44984</v>
      </c>
      <c r="F33" s="36"/>
      <c r="G33" s="37"/>
      <c r="H33" s="38">
        <v>44984</v>
      </c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/>
      <c r="D34" s="83"/>
      <c r="E34" s="35">
        <v>44985</v>
      </c>
      <c r="F34" s="36"/>
      <c r="G34" s="37"/>
      <c r="H34" s="38">
        <v>44985</v>
      </c>
      <c r="I34" s="39"/>
      <c r="J34" s="74"/>
      <c r="K34" s="85"/>
      <c r="L34" s="49"/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/>
      <c r="D35" s="79"/>
      <c r="E35" s="35">
        <v>44986</v>
      </c>
      <c r="F35" s="36"/>
      <c r="G35" s="37"/>
      <c r="H35" s="38">
        <v>44986</v>
      </c>
      <c r="I35" s="39"/>
      <c r="J35" s="87"/>
      <c r="K35" s="88"/>
      <c r="L35" s="89"/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/>
      <c r="D36" s="91"/>
      <c r="E36" s="35">
        <v>44987</v>
      </c>
      <c r="F36" s="36"/>
      <c r="G36" s="92"/>
      <c r="H36" s="38">
        <v>44987</v>
      </c>
      <c r="I36" s="39"/>
      <c r="J36" s="74"/>
      <c r="K36" s="85"/>
      <c r="L36" s="49"/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/>
      <c r="D37" s="94"/>
      <c r="E37" s="35">
        <v>44988</v>
      </c>
      <c r="F37" s="36"/>
      <c r="G37" s="92"/>
      <c r="H37" s="38">
        <v>44988</v>
      </c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>
        <v>44989</v>
      </c>
      <c r="C38" s="93"/>
      <c r="D38" s="94"/>
      <c r="E38" s="35">
        <v>44989</v>
      </c>
      <c r="F38" s="36"/>
      <c r="G38" s="92"/>
      <c r="H38" s="38">
        <v>44989</v>
      </c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>
        <v>44990</v>
      </c>
      <c r="C39" s="93"/>
      <c r="D39" s="96"/>
      <c r="E39" s="35">
        <v>44990</v>
      </c>
      <c r="F39" s="97"/>
      <c r="G39" s="92"/>
      <c r="H39" s="38">
        <v>44990</v>
      </c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19">
        <f>SUM(M5:M40)</f>
        <v>1422057.3699999999</v>
      </c>
      <c r="N49" s="319">
        <f>SUM(N5:N40)</f>
        <v>1115981</v>
      </c>
      <c r="P49" s="111">
        <f>SUM(P5:P40)</f>
        <v>3089117.3699999996</v>
      </c>
      <c r="Q49" s="331">
        <f>SUM(Q5:Q40)</f>
        <v>-42894.630000000005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20"/>
      <c r="N50" s="320"/>
      <c r="P50" s="44"/>
      <c r="Q50" s="332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33">
        <f>M49+N49</f>
        <v>2538038.37</v>
      </c>
      <c r="N53" s="334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475285.5</v>
      </c>
      <c r="D75" s="142"/>
      <c r="E75" s="143" t="s">
        <v>12</v>
      </c>
      <c r="F75" s="144">
        <f>SUM(F5:F68)</f>
        <v>3115445</v>
      </c>
      <c r="G75" s="145"/>
      <c r="H75" s="143" t="s">
        <v>13</v>
      </c>
      <c r="I75" s="146">
        <f>SUM(I5:I68)</f>
        <v>63650.5</v>
      </c>
      <c r="J75" s="147"/>
      <c r="K75" s="148" t="s">
        <v>14</v>
      </c>
      <c r="L75" s="149">
        <f>SUM(L5:L73)-L26</f>
        <v>128375.65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27" t="s">
        <v>15</v>
      </c>
      <c r="I77" s="328"/>
      <c r="J77" s="154"/>
      <c r="K77" s="329">
        <f>I75+L75</f>
        <v>192026.15</v>
      </c>
      <c r="L77" s="330"/>
      <c r="M77" s="155"/>
      <c r="N77" s="155"/>
      <c r="P77" s="44"/>
      <c r="Q77" s="19"/>
    </row>
    <row r="78" spans="1:17" x14ac:dyDescent="0.25">
      <c r="D78" s="321" t="s">
        <v>16</v>
      </c>
      <c r="E78" s="321"/>
      <c r="F78" s="156">
        <f>F75-K77-C75</f>
        <v>2448133.35</v>
      </c>
      <c r="I78" s="157"/>
      <c r="J78" s="158"/>
    </row>
    <row r="79" spans="1:17" ht="18.75" x14ac:dyDescent="0.3">
      <c r="D79" s="322" t="s">
        <v>17</v>
      </c>
      <c r="E79" s="322"/>
      <c r="F79" s="101">
        <v>0</v>
      </c>
      <c r="I79" s="323" t="s">
        <v>18</v>
      </c>
      <c r="J79" s="324"/>
      <c r="K79" s="325">
        <f>F81+F82+F83</f>
        <v>2448133.35</v>
      </c>
      <c r="L79" s="325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2448133.35</v>
      </c>
      <c r="H81" s="168"/>
      <c r="I81" s="169" t="s">
        <v>21</v>
      </c>
      <c r="J81" s="170"/>
      <c r="K81" s="326">
        <f>-C4</f>
        <v>-3504178.07</v>
      </c>
      <c r="L81" s="325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314" t="s">
        <v>24</v>
      </c>
      <c r="E83" s="315"/>
      <c r="F83" s="173">
        <v>0</v>
      </c>
      <c r="I83" s="316" t="s">
        <v>25</v>
      </c>
      <c r="J83" s="317"/>
      <c r="K83" s="318">
        <f>K79+K81</f>
        <v>-1056044.7199999997</v>
      </c>
      <c r="L83" s="318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290"/>
      <c r="J3" s="291"/>
      <c r="K3" s="292"/>
      <c r="L3" s="218"/>
      <c r="M3" s="220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290"/>
      <c r="J4" s="291"/>
      <c r="K4" s="292"/>
      <c r="L4" s="218"/>
      <c r="M4" s="220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290"/>
      <c r="J5" s="291"/>
      <c r="K5" s="292"/>
      <c r="L5" s="218"/>
      <c r="M5" s="220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290"/>
      <c r="J6" s="291"/>
      <c r="K6" s="292"/>
      <c r="L6" s="218"/>
      <c r="M6" s="220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290"/>
      <c r="J7" s="291"/>
      <c r="K7" s="292"/>
      <c r="L7" s="218"/>
      <c r="M7" s="220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290"/>
      <c r="J8" s="291"/>
      <c r="K8" s="292"/>
      <c r="L8" s="218"/>
      <c r="M8" s="220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228"/>
      <c r="J9" s="289"/>
      <c r="K9" s="230"/>
      <c r="L9" s="218"/>
      <c r="M9" s="220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290"/>
      <c r="J10" s="291"/>
      <c r="K10" s="292"/>
      <c r="L10" s="218"/>
      <c r="M10" s="220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228"/>
      <c r="J11" s="289"/>
      <c r="K11" s="230"/>
      <c r="L11" s="218"/>
      <c r="M11" s="220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228"/>
      <c r="J12" s="289"/>
      <c r="K12" s="230"/>
      <c r="L12" s="218"/>
      <c r="M12" s="220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290"/>
      <c r="J13" s="291"/>
      <c r="K13" s="292"/>
      <c r="L13" s="218"/>
      <c r="M13" s="220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290"/>
      <c r="J14" s="291"/>
      <c r="K14" s="292"/>
      <c r="L14" s="218"/>
      <c r="M14" s="220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228"/>
      <c r="J15" s="289"/>
      <c r="K15" s="230"/>
      <c r="L15" s="218"/>
      <c r="M15" s="220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290"/>
      <c r="J16" s="291"/>
      <c r="K16" s="292"/>
      <c r="L16" s="218"/>
      <c r="M16" s="220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228"/>
      <c r="J17" s="289"/>
      <c r="K17" s="230"/>
      <c r="L17" s="218"/>
      <c r="M17" s="220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228"/>
      <c r="J18" s="289"/>
      <c r="K18" s="230"/>
      <c r="L18" s="218"/>
      <c r="M18" s="220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290"/>
      <c r="J19" s="291"/>
      <c r="K19" s="292"/>
      <c r="L19" s="218"/>
      <c r="M19" s="220"/>
      <c r="N19" s="227">
        <f t="shared" si="1"/>
        <v>0</v>
      </c>
    </row>
    <row r="20" spans="1:14" ht="17.25" x14ac:dyDescent="0.3">
      <c r="B20" s="222"/>
      <c r="C20" s="223"/>
      <c r="D20" s="101"/>
      <c r="E20" s="224"/>
      <c r="F20" s="101"/>
      <c r="G20" s="225">
        <f t="shared" si="0"/>
        <v>0</v>
      </c>
      <c r="I20" s="228"/>
      <c r="J20" s="289"/>
      <c r="K20" s="230"/>
      <c r="L20" s="218"/>
      <c r="M20" s="231"/>
      <c r="N20" s="227">
        <f t="shared" si="1"/>
        <v>0</v>
      </c>
    </row>
    <row r="21" spans="1:14" ht="17.25" x14ac:dyDescent="0.3">
      <c r="B21" s="222"/>
      <c r="C21" s="223"/>
      <c r="D21" s="101"/>
      <c r="E21" s="224"/>
      <c r="F21" s="101"/>
      <c r="G21" s="225">
        <f t="shared" si="0"/>
        <v>0</v>
      </c>
      <c r="I21" s="290"/>
      <c r="J21" s="291"/>
      <c r="K21" s="292"/>
      <c r="L21" s="218"/>
      <c r="M21" s="231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235"/>
      <c r="J22" s="293"/>
      <c r="K22" s="237"/>
      <c r="L22" s="218"/>
      <c r="M22" s="231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235"/>
      <c r="J23" s="293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235"/>
      <c r="J24" s="293"/>
      <c r="K24" s="237"/>
      <c r="L24" s="224"/>
      <c r="M24" s="101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235"/>
      <c r="J25" s="293"/>
      <c r="K25" s="237"/>
      <c r="L25" s="224"/>
      <c r="M25" s="101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235"/>
      <c r="J26" s="293"/>
      <c r="K26" s="237"/>
      <c r="L26" s="224"/>
      <c r="M26" s="101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235"/>
      <c r="J27" s="293"/>
      <c r="K27" s="237"/>
      <c r="L27" s="224"/>
      <c r="M27" s="101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280"/>
      <c r="J28" s="284"/>
      <c r="K28" s="237"/>
      <c r="L28" s="224"/>
      <c r="M28" s="101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280"/>
      <c r="J29" s="284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80"/>
      <c r="J30" s="284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44"/>
      <c r="J36" s="345"/>
      <c r="K36" s="345"/>
      <c r="L36" s="34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44"/>
      <c r="J37" s="345"/>
      <c r="K37" s="345"/>
      <c r="L37" s="34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353" t="s">
        <v>35</v>
      </c>
      <c r="J67" s="354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9"/>
      <c r="J68" s="3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I69" s="296"/>
      <c r="J69" s="297"/>
      <c r="K69" s="298"/>
      <c r="L69" s="299"/>
      <c r="M69" s="187"/>
      <c r="N69" s="1"/>
    </row>
    <row r="70" spans="2:14" ht="15.75" x14ac:dyDescent="0.25">
      <c r="B70" s="272"/>
      <c r="C70" s="273"/>
      <c r="D70" s="108"/>
      <c r="F70"/>
      <c r="I70" s="296"/>
      <c r="J70" s="300"/>
      <c r="K70" s="186"/>
      <c r="L70" s="301"/>
      <c r="M70" s="302"/>
    </row>
    <row r="71" spans="2:14" ht="15.75" x14ac:dyDescent="0.25">
      <c r="B71" s="272"/>
      <c r="C71" s="273"/>
      <c r="D71" s="108"/>
      <c r="F71"/>
      <c r="H71" s="233"/>
      <c r="I71" s="303"/>
      <c r="J71" s="304"/>
      <c r="K71" s="189"/>
      <c r="L71" s="305"/>
      <c r="M71" s="302"/>
    </row>
    <row r="72" spans="2:14" ht="15" customHeight="1" x14ac:dyDescent="0.25">
      <c r="C72" s="275"/>
      <c r="E72" s="279"/>
      <c r="F72"/>
      <c r="H72" s="233"/>
      <c r="I72" s="306"/>
      <c r="J72" s="191"/>
      <c r="K72" s="307"/>
      <c r="L72" s="307"/>
      <c r="M72" s="302"/>
      <c r="N72"/>
    </row>
    <row r="73" spans="2:14" ht="15.75" customHeight="1" x14ac:dyDescent="0.25">
      <c r="C73" s="275"/>
      <c r="E73" s="279"/>
      <c r="F73"/>
      <c r="H73" s="233"/>
      <c r="I73" s="306"/>
      <c r="J73" s="191"/>
      <c r="K73" s="307"/>
      <c r="L73" s="307"/>
      <c r="M73" s="302"/>
      <c r="N73"/>
    </row>
    <row r="74" spans="2:14" x14ac:dyDescent="0.25">
      <c r="C74" s="275"/>
      <c r="D74" s="189"/>
      <c r="E74" s="279"/>
      <c r="F74"/>
      <c r="H74" s="233"/>
      <c r="I74" s="306"/>
      <c r="J74" s="191"/>
      <c r="K74" s="307"/>
      <c r="L74" s="307"/>
      <c r="M74" s="302"/>
      <c r="N74"/>
    </row>
    <row r="75" spans="2:14" ht="15.75" x14ac:dyDescent="0.25">
      <c r="C75" s="275"/>
      <c r="D75" s="108"/>
      <c r="E75" s="279"/>
      <c r="H75" s="233"/>
      <c r="I75" s="188"/>
      <c r="J75" s="188"/>
      <c r="K75" s="188"/>
      <c r="L75" s="305"/>
      <c r="M75" s="302"/>
      <c r="N75"/>
    </row>
    <row r="76" spans="2:14" ht="15.75" x14ac:dyDescent="0.25">
      <c r="C76" s="275"/>
      <c r="D76" s="108"/>
      <c r="E76" s="279"/>
      <c r="H76" s="233"/>
      <c r="I76" s="188"/>
      <c r="J76" s="188"/>
      <c r="K76" s="188"/>
      <c r="L76" s="305"/>
      <c r="M76" s="302"/>
      <c r="N76"/>
    </row>
    <row r="77" spans="2:14" ht="15.75" x14ac:dyDescent="0.25">
      <c r="C77" s="275"/>
      <c r="D77" s="108"/>
      <c r="E77" s="279"/>
      <c r="I77" s="302"/>
      <c r="J77" s="302"/>
      <c r="K77" s="302"/>
      <c r="L77" s="301"/>
      <c r="M77" s="302"/>
      <c r="N77"/>
    </row>
    <row r="78" spans="2:14" ht="15.75" x14ac:dyDescent="0.25">
      <c r="C78" s="275"/>
      <c r="D78" s="108"/>
      <c r="E78" s="279"/>
      <c r="I78" s="302"/>
      <c r="J78" s="302"/>
      <c r="K78" s="302"/>
      <c r="L78" s="301"/>
      <c r="M78" s="302"/>
      <c r="N78"/>
    </row>
    <row r="79" spans="2:14" ht="15.75" x14ac:dyDescent="0.25">
      <c r="C79" s="275"/>
      <c r="D79" s="108"/>
      <c r="E79" s="279"/>
      <c r="I79" s="302"/>
      <c r="J79" s="302"/>
      <c r="K79" s="302"/>
      <c r="L79" s="301"/>
      <c r="M79" s="302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2023-03-07T21:52:13Z</dcterms:modified>
</cp:coreProperties>
</file>