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3655" windowHeight="9975" firstSheet="63" activeTab="72"/>
  </bookViews>
  <sheets>
    <sheet name="03 ENERO " sheetId="1" r:id="rId1"/>
    <sheet name="05 ENERO " sheetId="2" r:id="rId2"/>
    <sheet name="8 ENERO " sheetId="3" r:id="rId3"/>
    <sheet name="11 ENE" sheetId="4" r:id="rId4"/>
    <sheet name="14 ENE " sheetId="5" r:id="rId5"/>
    <sheet name="16 ENE" sheetId="6" r:id="rId6"/>
    <sheet name="18 ENE" sheetId="7" r:id="rId7"/>
    <sheet name="21 ENE" sheetId="8" r:id="rId8"/>
    <sheet name="23 ENE" sheetId="9" r:id="rId9"/>
    <sheet name="25 ENE " sheetId="10" r:id="rId10"/>
    <sheet name="28 ENE" sheetId="11" r:id="rId11"/>
    <sheet name="30 ENE " sheetId="12" r:id="rId12"/>
    <sheet name="4 FEB " sheetId="13" r:id="rId13"/>
    <sheet name="06 FEB" sheetId="14" r:id="rId14"/>
    <sheet name="8 FEB" sheetId="15" r:id="rId15"/>
    <sheet name="11 FEB" sheetId="16" r:id="rId16"/>
    <sheet name="13 FEB" sheetId="17" r:id="rId17"/>
    <sheet name="14 FEB " sheetId="18" r:id="rId18"/>
    <sheet name="16 FEB" sheetId="19" r:id="rId19"/>
    <sheet name="18 FEB" sheetId="20" r:id="rId20"/>
    <sheet name="20 FEB" sheetId="21" r:id="rId21"/>
    <sheet name="23 FEB " sheetId="22" r:id="rId22"/>
    <sheet name="25 FEB" sheetId="23" r:id="rId23"/>
    <sheet name="27 FEB" sheetId="24" r:id="rId24"/>
    <sheet name="01 MAR" sheetId="25" r:id="rId25"/>
    <sheet name="04 MARZO" sheetId="26" r:id="rId26"/>
    <sheet name="06 MAR" sheetId="41" r:id="rId27"/>
    <sheet name="08 MARZO" sheetId="27" r:id="rId28"/>
    <sheet name="11 MAR" sheetId="28" r:id="rId29"/>
    <sheet name="13 MAR" sheetId="29" r:id="rId30"/>
    <sheet name="15 MAR" sheetId="30" r:id="rId31"/>
    <sheet name="18 MAR" sheetId="31" r:id="rId32"/>
    <sheet name="20 MAR" sheetId="32" r:id="rId33"/>
    <sheet name="22 MAR" sheetId="33" r:id="rId34"/>
    <sheet name="25 MAR" sheetId="34" r:id="rId35"/>
    <sheet name="27 MAR" sheetId="35" r:id="rId36"/>
    <sheet name="30 MAR" sheetId="36" r:id="rId37"/>
    <sheet name="01 ABRIL " sheetId="37" r:id="rId38"/>
    <sheet name="03 ABRIL " sheetId="38" r:id="rId39"/>
    <sheet name="05 ABRIL" sheetId="39" r:id="rId40"/>
    <sheet name=" 08 ABRIL" sheetId="40" r:id="rId41"/>
    <sheet name="10 ABRIL" sheetId="42" r:id="rId42"/>
    <sheet name="12 ABRIL" sheetId="43" r:id="rId43"/>
    <sheet name="15 ABRIL " sheetId="44" r:id="rId44"/>
    <sheet name="17 ABRIL" sheetId="45" r:id="rId45"/>
    <sheet name="19 ABRIL " sheetId="46" r:id="rId46"/>
    <sheet name="22 ABRIL" sheetId="47" r:id="rId47"/>
    <sheet name="24 ABRIL" sheetId="48" r:id="rId48"/>
    <sheet name="26 ABRIL" sheetId="49" r:id="rId49"/>
    <sheet name="29 ABRIL " sheetId="50" r:id="rId50"/>
    <sheet name="02 MAYO" sheetId="51" r:id="rId51"/>
    <sheet name="06 MAYO" sheetId="52" r:id="rId52"/>
    <sheet name="08 MAYO" sheetId="53" r:id="rId53"/>
    <sheet name="10 MAYO" sheetId="54" r:id="rId54"/>
    <sheet name="13 MAYO" sheetId="55" r:id="rId55"/>
    <sheet name="15 MAYO" sheetId="56" r:id="rId56"/>
    <sheet name="17 MAYO" sheetId="57" r:id="rId57"/>
    <sheet name="20 MAYO" sheetId="58" r:id="rId58"/>
    <sheet name="22 MAYO" sheetId="59" r:id="rId59"/>
    <sheet name="24 MAYO" sheetId="60" r:id="rId60"/>
    <sheet name="27 Mayo" sheetId="61" r:id="rId61"/>
    <sheet name="29  MAY" sheetId="62" r:id="rId62"/>
    <sheet name="31 MAY" sheetId="63" r:id="rId63"/>
    <sheet name="03 JUNIO" sheetId="64" r:id="rId64"/>
    <sheet name="06 JUNIO" sheetId="65" r:id="rId65"/>
    <sheet name="8 JUNIO" sheetId="66" r:id="rId66"/>
    <sheet name="10 JUNIO" sheetId="67" r:id="rId67"/>
    <sheet name="13 JUNIO" sheetId="68" r:id="rId68"/>
    <sheet name="15 JUNIO" sheetId="69" r:id="rId69"/>
    <sheet name="17 JUNIO" sheetId="70" r:id="rId70"/>
    <sheet name="19 JUNIO" sheetId="71" r:id="rId71"/>
    <sheet name="Hoja5" sheetId="72" r:id="rId72"/>
    <sheet name="Hoja1" sheetId="73" r:id="rId73"/>
    <sheet name="Hoja2" sheetId="74" r:id="rId74"/>
    <sheet name="Hoja3" sheetId="75" r:id="rId75"/>
    <sheet name="Hoja4" sheetId="76" r:id="rId76"/>
  </sheets>
  <calcPr calcId="144525"/>
</workbook>
</file>

<file path=xl/calcChain.xml><?xml version="1.0" encoding="utf-8"?>
<calcChain xmlns="http://schemas.openxmlformats.org/spreadsheetml/2006/main">
  <c r="E16" i="73" l="1"/>
  <c r="E14" i="73"/>
  <c r="E10" i="73"/>
  <c r="C35" i="71" l="1"/>
  <c r="D35" i="71" s="1"/>
  <c r="C27" i="71"/>
  <c r="D27" i="71" s="1"/>
  <c r="H25" i="71"/>
  <c r="G21" i="71"/>
  <c r="H21" i="71" s="1"/>
  <c r="C19" i="71"/>
  <c r="D19" i="71" s="1"/>
  <c r="G12" i="71"/>
  <c r="H12" i="71" s="1"/>
  <c r="C10" i="71"/>
  <c r="D10" i="71" s="1"/>
  <c r="G28" i="71" s="1"/>
  <c r="H38" i="71" s="1"/>
  <c r="C35" i="70"/>
  <c r="D35" i="70" s="1"/>
  <c r="C27" i="70"/>
  <c r="D27" i="70" s="1"/>
  <c r="H25" i="70"/>
  <c r="G21" i="70"/>
  <c r="H21" i="70" s="1"/>
  <c r="C19" i="70"/>
  <c r="D19" i="70" s="1"/>
  <c r="G12" i="70"/>
  <c r="H12" i="70" s="1"/>
  <c r="C10" i="70"/>
  <c r="D10" i="70" s="1"/>
  <c r="G28" i="70" s="1"/>
  <c r="H38" i="70" s="1"/>
  <c r="C35" i="69"/>
  <c r="D35" i="69" s="1"/>
  <c r="C27" i="69"/>
  <c r="D27" i="69" s="1"/>
  <c r="H25" i="69"/>
  <c r="G21" i="69"/>
  <c r="H21" i="69" s="1"/>
  <c r="C19" i="69"/>
  <c r="D19" i="69" s="1"/>
  <c r="G12" i="69"/>
  <c r="H12" i="69" s="1"/>
  <c r="C10" i="69"/>
  <c r="D10" i="69" s="1"/>
  <c r="G28" i="69" s="1"/>
  <c r="H38" i="69" s="1"/>
  <c r="C8" i="67"/>
  <c r="D8" i="67" s="1"/>
  <c r="C32" i="68"/>
  <c r="D32" i="68" s="1"/>
  <c r="H25" i="68"/>
  <c r="C25" i="68"/>
  <c r="D25" i="68" s="1"/>
  <c r="G21" i="68"/>
  <c r="H21" i="68" s="1"/>
  <c r="C16" i="68"/>
  <c r="D16" i="68" s="1"/>
  <c r="G13" i="68"/>
  <c r="H13" i="68" s="1"/>
  <c r="C7" i="68"/>
  <c r="D7" i="68" s="1"/>
  <c r="C32" i="67"/>
  <c r="D32" i="67" s="1"/>
  <c r="H25" i="67"/>
  <c r="C25" i="67"/>
  <c r="D25" i="67" s="1"/>
  <c r="G21" i="67"/>
  <c r="H21" i="67" s="1"/>
  <c r="C16" i="67"/>
  <c r="D16" i="67" s="1"/>
  <c r="G28" i="67" s="1"/>
  <c r="H38" i="67" s="1"/>
  <c r="G13" i="67"/>
  <c r="H13" i="67" s="1"/>
  <c r="C16" i="66"/>
  <c r="C25" i="66"/>
  <c r="G28" i="68" l="1"/>
  <c r="H38" i="68" s="1"/>
  <c r="C32" i="66"/>
  <c r="D32" i="66" s="1"/>
  <c r="H25" i="66"/>
  <c r="D25" i="66"/>
  <c r="G21" i="66"/>
  <c r="H21" i="66" s="1"/>
  <c r="D16" i="66"/>
  <c r="G13" i="66"/>
  <c r="H13" i="66" s="1"/>
  <c r="C7" i="66"/>
  <c r="D7" i="66" s="1"/>
  <c r="C32" i="65"/>
  <c r="D32" i="65" s="1"/>
  <c r="H25" i="65"/>
  <c r="C25" i="65"/>
  <c r="D25" i="65" s="1"/>
  <c r="G21" i="65"/>
  <c r="H21" i="65" s="1"/>
  <c r="C16" i="65"/>
  <c r="D16" i="65" s="1"/>
  <c r="G13" i="65"/>
  <c r="H13" i="65" s="1"/>
  <c r="C7" i="65"/>
  <c r="D7" i="65" s="1"/>
  <c r="C7" i="64"/>
  <c r="C16" i="64"/>
  <c r="C25" i="64"/>
  <c r="G13" i="64"/>
  <c r="C32" i="64"/>
  <c r="D32" i="64" s="1"/>
  <c r="H25" i="64"/>
  <c r="D25" i="64"/>
  <c r="G21" i="64"/>
  <c r="H21" i="64" s="1"/>
  <c r="D16" i="64"/>
  <c r="H13" i="64"/>
  <c r="D7" i="64"/>
  <c r="G28" i="66" l="1"/>
  <c r="H38" i="66" s="1"/>
  <c r="G28" i="65"/>
  <c r="H38" i="65" s="1"/>
  <c r="G28" i="64"/>
  <c r="H38" i="64" s="1"/>
  <c r="C32" i="63"/>
  <c r="D32" i="63" s="1"/>
  <c r="H25" i="63"/>
  <c r="C25" i="63"/>
  <c r="D25" i="63" s="1"/>
  <c r="G21" i="63"/>
  <c r="H21" i="63" s="1"/>
  <c r="C16" i="63"/>
  <c r="D16" i="63" s="1"/>
  <c r="G13" i="63"/>
  <c r="H13" i="63" s="1"/>
  <c r="C7" i="63"/>
  <c r="D7" i="63" s="1"/>
  <c r="C32" i="62"/>
  <c r="D32" i="62" s="1"/>
  <c r="H25" i="62"/>
  <c r="C25" i="62"/>
  <c r="D25" i="62" s="1"/>
  <c r="G21" i="62"/>
  <c r="H21" i="62" s="1"/>
  <c r="C16" i="62"/>
  <c r="D16" i="62" s="1"/>
  <c r="G13" i="62"/>
  <c r="H13" i="62" s="1"/>
  <c r="C7" i="62"/>
  <c r="D7" i="62" s="1"/>
  <c r="G13" i="61"/>
  <c r="C25" i="61"/>
  <c r="C16" i="61"/>
  <c r="C32" i="61"/>
  <c r="D32" i="61" s="1"/>
  <c r="H25" i="61"/>
  <c r="D25" i="61"/>
  <c r="G21" i="61"/>
  <c r="H21" i="61" s="1"/>
  <c r="D16" i="61"/>
  <c r="H13" i="61"/>
  <c r="C7" i="61"/>
  <c r="D7" i="61" s="1"/>
  <c r="C32" i="60"/>
  <c r="D32" i="60" s="1"/>
  <c r="H25" i="60"/>
  <c r="C25" i="60"/>
  <c r="D25" i="60" s="1"/>
  <c r="G21" i="60"/>
  <c r="H21" i="60" s="1"/>
  <c r="C16" i="60"/>
  <c r="D16" i="60" s="1"/>
  <c r="G13" i="60"/>
  <c r="H13" i="60" s="1"/>
  <c r="C7" i="60"/>
  <c r="D7" i="60" s="1"/>
  <c r="C7" i="59"/>
  <c r="D7" i="59" s="1"/>
  <c r="C32" i="59"/>
  <c r="D32" i="59" s="1"/>
  <c r="H25" i="59"/>
  <c r="C25" i="59"/>
  <c r="D25" i="59" s="1"/>
  <c r="G21" i="59"/>
  <c r="H21" i="59" s="1"/>
  <c r="C16" i="59"/>
  <c r="D16" i="59" s="1"/>
  <c r="G13" i="59"/>
  <c r="H13" i="59" s="1"/>
  <c r="C25" i="58"/>
  <c r="C32" i="58"/>
  <c r="D32" i="58" s="1"/>
  <c r="H25" i="58"/>
  <c r="D25" i="58"/>
  <c r="G21" i="58"/>
  <c r="H21" i="58" s="1"/>
  <c r="C16" i="58"/>
  <c r="D16" i="58" s="1"/>
  <c r="G13" i="58"/>
  <c r="H13" i="58" s="1"/>
  <c r="C10" i="58"/>
  <c r="D10" i="58" s="1"/>
  <c r="G28" i="58" s="1"/>
  <c r="H38" i="58" s="1"/>
  <c r="C32" i="57"/>
  <c r="D32" i="57" s="1"/>
  <c r="H25" i="57"/>
  <c r="C25" i="57"/>
  <c r="D25" i="57" s="1"/>
  <c r="G21" i="57"/>
  <c r="H21" i="57" s="1"/>
  <c r="C16" i="57"/>
  <c r="D16" i="57" s="1"/>
  <c r="G13" i="57"/>
  <c r="H13" i="57" s="1"/>
  <c r="C10" i="57"/>
  <c r="D10" i="57" s="1"/>
  <c r="G28" i="57" s="1"/>
  <c r="H38" i="57" s="1"/>
  <c r="C8" i="55"/>
  <c r="D8" i="55" s="1"/>
  <c r="C32" i="56"/>
  <c r="D32" i="56" s="1"/>
  <c r="H25" i="56"/>
  <c r="C25" i="56"/>
  <c r="D25" i="56" s="1"/>
  <c r="G21" i="56"/>
  <c r="H21" i="56" s="1"/>
  <c r="C16" i="56"/>
  <c r="D16" i="56" s="1"/>
  <c r="G13" i="56"/>
  <c r="H13" i="56" s="1"/>
  <c r="C10" i="56"/>
  <c r="D10" i="56" s="1"/>
  <c r="G28" i="56" s="1"/>
  <c r="H38" i="56" s="1"/>
  <c r="C32" i="55"/>
  <c r="D32" i="55" s="1"/>
  <c r="H25" i="55"/>
  <c r="C25" i="55"/>
  <c r="D25" i="55" s="1"/>
  <c r="G21" i="55"/>
  <c r="H21" i="55" s="1"/>
  <c r="C16" i="55"/>
  <c r="D16" i="55" s="1"/>
  <c r="G28" i="55" s="1"/>
  <c r="G13" i="55"/>
  <c r="H13" i="55" s="1"/>
  <c r="C32" i="54"/>
  <c r="D32" i="54" s="1"/>
  <c r="H25" i="54"/>
  <c r="C25" i="54"/>
  <c r="D25" i="54" s="1"/>
  <c r="G21" i="54"/>
  <c r="H21" i="54" s="1"/>
  <c r="C16" i="54"/>
  <c r="D16" i="54" s="1"/>
  <c r="G13" i="54"/>
  <c r="H13" i="54" s="1"/>
  <c r="C8" i="54"/>
  <c r="D8" i="54" s="1"/>
  <c r="G28" i="54" s="1"/>
  <c r="H38" i="54" s="1"/>
  <c r="C32" i="53"/>
  <c r="D32" i="53" s="1"/>
  <c r="H25" i="53"/>
  <c r="C25" i="53"/>
  <c r="D25" i="53" s="1"/>
  <c r="G21" i="53"/>
  <c r="H21" i="53" s="1"/>
  <c r="C16" i="53"/>
  <c r="D16" i="53" s="1"/>
  <c r="G13" i="53"/>
  <c r="H13" i="53" s="1"/>
  <c r="C8" i="53"/>
  <c r="D8" i="53" s="1"/>
  <c r="G28" i="53" s="1"/>
  <c r="H38" i="53" s="1"/>
  <c r="C32" i="52"/>
  <c r="D32" i="52" s="1"/>
  <c r="H25" i="52"/>
  <c r="C25" i="52"/>
  <c r="D25" i="52" s="1"/>
  <c r="G21" i="52"/>
  <c r="H21" i="52" s="1"/>
  <c r="C16" i="52"/>
  <c r="D16" i="52" s="1"/>
  <c r="G13" i="52"/>
  <c r="H13" i="52" s="1"/>
  <c r="C8" i="52"/>
  <c r="D8" i="52" s="1"/>
  <c r="G28" i="52" s="1"/>
  <c r="H38" i="52" s="1"/>
  <c r="C16" i="51"/>
  <c r="C32" i="51"/>
  <c r="D32" i="51"/>
  <c r="H25" i="51"/>
  <c r="C25" i="51"/>
  <c r="D25" i="51" s="1"/>
  <c r="G21" i="51"/>
  <c r="H21" i="51" s="1"/>
  <c r="D16" i="51"/>
  <c r="G13" i="51"/>
  <c r="H13" i="51" s="1"/>
  <c r="C8" i="51"/>
  <c r="D8" i="51" s="1"/>
  <c r="G28" i="51" s="1"/>
  <c r="H38" i="51" s="1"/>
  <c r="C32" i="50"/>
  <c r="D32" i="50" s="1"/>
  <c r="H25" i="50"/>
  <c r="C25" i="50"/>
  <c r="D25" i="50" s="1"/>
  <c r="G21" i="50"/>
  <c r="H21" i="50" s="1"/>
  <c r="C16" i="50"/>
  <c r="D16" i="50" s="1"/>
  <c r="G13" i="50"/>
  <c r="H13" i="50" s="1"/>
  <c r="C8" i="50"/>
  <c r="D8" i="50" s="1"/>
  <c r="G28" i="50" s="1"/>
  <c r="H38" i="50" s="1"/>
  <c r="C16" i="49"/>
  <c r="C32" i="49"/>
  <c r="D32" i="49" s="1"/>
  <c r="H25" i="49"/>
  <c r="C25" i="49"/>
  <c r="D25" i="49" s="1"/>
  <c r="G21" i="49"/>
  <c r="H21" i="49" s="1"/>
  <c r="D16" i="49"/>
  <c r="G13" i="49"/>
  <c r="H13" i="49" s="1"/>
  <c r="C8" i="49"/>
  <c r="D8" i="49" s="1"/>
  <c r="C25" i="48"/>
  <c r="C32" i="48"/>
  <c r="D32" i="48"/>
  <c r="H25" i="48"/>
  <c r="D25" i="48"/>
  <c r="G21" i="48"/>
  <c r="H21" i="48" s="1"/>
  <c r="D16" i="48"/>
  <c r="G13" i="48"/>
  <c r="H13" i="48" s="1"/>
  <c r="C8" i="48"/>
  <c r="D8" i="48" s="1"/>
  <c r="G28" i="48" s="1"/>
  <c r="H38" i="48" s="1"/>
  <c r="C32" i="47"/>
  <c r="C25" i="47"/>
  <c r="D25" i="47" s="1"/>
  <c r="D32" i="47"/>
  <c r="H25" i="47"/>
  <c r="G21" i="47"/>
  <c r="H21" i="47" s="1"/>
  <c r="C16" i="47"/>
  <c r="D16" i="47" s="1"/>
  <c r="G13" i="47"/>
  <c r="H13" i="47" s="1"/>
  <c r="C8" i="47"/>
  <c r="D8" i="47" s="1"/>
  <c r="G28" i="47" s="1"/>
  <c r="C21" i="46"/>
  <c r="C32" i="46"/>
  <c r="D32" i="46" s="1"/>
  <c r="C27" i="46"/>
  <c r="D27" i="46" s="1"/>
  <c r="H25" i="46"/>
  <c r="G21" i="46"/>
  <c r="H21" i="46" s="1"/>
  <c r="D21" i="46"/>
  <c r="C16" i="46"/>
  <c r="D16" i="46" s="1"/>
  <c r="G13" i="46"/>
  <c r="H13" i="46" s="1"/>
  <c r="C8" i="46"/>
  <c r="D8" i="46" s="1"/>
  <c r="G28" i="49" l="1"/>
  <c r="G28" i="59"/>
  <c r="H38" i="59" s="1"/>
  <c r="G28" i="63"/>
  <c r="H38" i="63" s="1"/>
  <c r="G28" i="62"/>
  <c r="H38" i="62" s="1"/>
  <c r="G28" i="61"/>
  <c r="H38" i="61" s="1"/>
  <c r="G28" i="60"/>
  <c r="H38" i="60" s="1"/>
  <c r="H38" i="49"/>
  <c r="H38" i="47"/>
  <c r="G28" i="46"/>
  <c r="H38" i="46" s="1"/>
  <c r="C32" i="45"/>
  <c r="D32" i="45" s="1"/>
  <c r="C27" i="45"/>
  <c r="D27" i="45" s="1"/>
  <c r="H25" i="45"/>
  <c r="G21" i="45"/>
  <c r="H21" i="45" s="1"/>
  <c r="C21" i="45"/>
  <c r="D21" i="45" s="1"/>
  <c r="C16" i="45"/>
  <c r="D16" i="45" s="1"/>
  <c r="G13" i="45"/>
  <c r="H13" i="45" s="1"/>
  <c r="C8" i="45"/>
  <c r="D8" i="45" s="1"/>
  <c r="C27" i="44"/>
  <c r="C21" i="44"/>
  <c r="D21" i="44" s="1"/>
  <c r="C32" i="44"/>
  <c r="D32" i="44" s="1"/>
  <c r="D27" i="44"/>
  <c r="G28" i="44" s="1"/>
  <c r="H25" i="44"/>
  <c r="G21" i="44"/>
  <c r="H21" i="44" s="1"/>
  <c r="C16" i="44"/>
  <c r="D16" i="44" s="1"/>
  <c r="G13" i="44"/>
  <c r="H13" i="44" s="1"/>
  <c r="C8" i="44"/>
  <c r="D8" i="44" s="1"/>
  <c r="C32" i="43"/>
  <c r="D32" i="43" s="1"/>
  <c r="C27" i="43"/>
  <c r="D27" i="43" s="1"/>
  <c r="H25" i="43"/>
  <c r="G21" i="43"/>
  <c r="H21" i="43" s="1"/>
  <c r="C16" i="43"/>
  <c r="D16" i="43" s="1"/>
  <c r="G13" i="43"/>
  <c r="H13" i="43" s="1"/>
  <c r="C8" i="43"/>
  <c r="D8" i="43" s="1"/>
  <c r="C27" i="42"/>
  <c r="C32" i="42"/>
  <c r="D32" i="42" s="1"/>
  <c r="D27" i="42"/>
  <c r="H25" i="42"/>
  <c r="G21" i="42"/>
  <c r="H21" i="42" s="1"/>
  <c r="C16" i="42"/>
  <c r="D16" i="42" s="1"/>
  <c r="G13" i="42"/>
  <c r="H13" i="42" s="1"/>
  <c r="C8" i="42"/>
  <c r="D8" i="42" s="1"/>
  <c r="C16" i="40"/>
  <c r="C27" i="40"/>
  <c r="C32" i="40"/>
  <c r="D32" i="40" s="1"/>
  <c r="D27" i="40"/>
  <c r="G28" i="40" s="1"/>
  <c r="H25" i="40"/>
  <c r="G21" i="40"/>
  <c r="H21" i="40" s="1"/>
  <c r="D16" i="40"/>
  <c r="G13" i="40"/>
  <c r="H13" i="40" s="1"/>
  <c r="C8" i="40"/>
  <c r="D8" i="40" s="1"/>
  <c r="C32" i="39"/>
  <c r="D32" i="39" s="1"/>
  <c r="C27" i="39"/>
  <c r="D27" i="39" s="1"/>
  <c r="H25" i="39"/>
  <c r="G21" i="39"/>
  <c r="H21" i="39" s="1"/>
  <c r="C16" i="39"/>
  <c r="D16" i="39" s="1"/>
  <c r="G13" i="39"/>
  <c r="H13" i="39" s="1"/>
  <c r="C8" i="39"/>
  <c r="D8" i="39" s="1"/>
  <c r="C32" i="38"/>
  <c r="D32" i="38" s="1"/>
  <c r="C27" i="38"/>
  <c r="D27" i="38" s="1"/>
  <c r="H25" i="38"/>
  <c r="G21" i="38"/>
  <c r="H21" i="38" s="1"/>
  <c r="C16" i="38"/>
  <c r="D16" i="38" s="1"/>
  <c r="G13" i="38"/>
  <c r="H13" i="38" s="1"/>
  <c r="C8" i="38"/>
  <c r="D8" i="38" s="1"/>
  <c r="C8" i="37"/>
  <c r="C32" i="37"/>
  <c r="D32" i="37" s="1"/>
  <c r="C27" i="37"/>
  <c r="D27" i="37" s="1"/>
  <c r="H25" i="37"/>
  <c r="G21" i="37"/>
  <c r="H21" i="37" s="1"/>
  <c r="C16" i="37"/>
  <c r="D16" i="37" s="1"/>
  <c r="G13" i="37"/>
  <c r="H13" i="37" s="1"/>
  <c r="D8" i="37"/>
  <c r="C32" i="36"/>
  <c r="D32" i="36" s="1"/>
  <c r="C27" i="36"/>
  <c r="D27" i="36" s="1"/>
  <c r="H25" i="36"/>
  <c r="G21" i="36"/>
  <c r="H21" i="36" s="1"/>
  <c r="C16" i="36"/>
  <c r="D16" i="36" s="1"/>
  <c r="G13" i="36"/>
  <c r="H13" i="36" s="1"/>
  <c r="C8" i="36"/>
  <c r="D8" i="36" s="1"/>
  <c r="C32" i="35"/>
  <c r="D32" i="35" s="1"/>
  <c r="C27" i="35"/>
  <c r="D27" i="35" s="1"/>
  <c r="H25" i="35"/>
  <c r="G21" i="35"/>
  <c r="H21" i="35" s="1"/>
  <c r="C16" i="35"/>
  <c r="D16" i="35" s="1"/>
  <c r="G13" i="35"/>
  <c r="H13" i="35" s="1"/>
  <c r="C8" i="35"/>
  <c r="D8" i="35" s="1"/>
  <c r="C8" i="34"/>
  <c r="C32" i="34"/>
  <c r="D32" i="34" s="1"/>
  <c r="C27" i="34"/>
  <c r="D27" i="34" s="1"/>
  <c r="H25" i="34"/>
  <c r="G21" i="34"/>
  <c r="H21" i="34" s="1"/>
  <c r="C16" i="34"/>
  <c r="D16" i="34" s="1"/>
  <c r="G13" i="34"/>
  <c r="H13" i="34" s="1"/>
  <c r="D8" i="34"/>
  <c r="C32" i="33"/>
  <c r="D32" i="33" s="1"/>
  <c r="C27" i="33"/>
  <c r="D27" i="33" s="1"/>
  <c r="H25" i="33"/>
  <c r="G21" i="33"/>
  <c r="H21" i="33" s="1"/>
  <c r="C16" i="33"/>
  <c r="D16" i="33" s="1"/>
  <c r="G13" i="33"/>
  <c r="H13" i="33" s="1"/>
  <c r="C8" i="33"/>
  <c r="D8" i="33" s="1"/>
  <c r="C8" i="32"/>
  <c r="C16" i="32"/>
  <c r="C27" i="32"/>
  <c r="C32" i="32"/>
  <c r="D32" i="32" s="1"/>
  <c r="D27" i="32"/>
  <c r="H25" i="32"/>
  <c r="G21" i="32"/>
  <c r="H21" i="32" s="1"/>
  <c r="D16" i="32"/>
  <c r="G13" i="32"/>
  <c r="H13" i="32" s="1"/>
  <c r="D8" i="32"/>
  <c r="C27" i="31"/>
  <c r="C16" i="31"/>
  <c r="C8" i="31"/>
  <c r="C32" i="31"/>
  <c r="D32" i="31" s="1"/>
  <c r="D27" i="31"/>
  <c r="H25" i="31"/>
  <c r="G21" i="31"/>
  <c r="H21" i="31" s="1"/>
  <c r="D16" i="31"/>
  <c r="G13" i="31"/>
  <c r="H13" i="31" s="1"/>
  <c r="D8" i="31"/>
  <c r="G28" i="31" s="1"/>
  <c r="C32" i="30"/>
  <c r="D32" i="30" s="1"/>
  <c r="C27" i="30"/>
  <c r="D27" i="30" s="1"/>
  <c r="H25" i="30"/>
  <c r="G21" i="30"/>
  <c r="H21" i="30" s="1"/>
  <c r="C16" i="30"/>
  <c r="D16" i="30" s="1"/>
  <c r="G13" i="30"/>
  <c r="H13" i="30" s="1"/>
  <c r="C8" i="30"/>
  <c r="D8" i="30" s="1"/>
  <c r="C32" i="29"/>
  <c r="D32" i="29" s="1"/>
  <c r="C27" i="29"/>
  <c r="D27" i="29" s="1"/>
  <c r="H25" i="29"/>
  <c r="G21" i="29"/>
  <c r="H21" i="29" s="1"/>
  <c r="C16" i="29"/>
  <c r="D16" i="29" s="1"/>
  <c r="G13" i="29"/>
  <c r="H13" i="29" s="1"/>
  <c r="C8" i="29"/>
  <c r="D8" i="29" s="1"/>
  <c r="G13" i="28"/>
  <c r="C32" i="41"/>
  <c r="D32" i="41" s="1"/>
  <c r="C27" i="41"/>
  <c r="D27" i="41" s="1"/>
  <c r="H25" i="41"/>
  <c r="G21" i="41"/>
  <c r="H21" i="41" s="1"/>
  <c r="C16" i="41"/>
  <c r="D16" i="41" s="1"/>
  <c r="G13" i="41"/>
  <c r="H13" i="41" s="1"/>
  <c r="G9" i="41"/>
  <c r="H9" i="41" s="1"/>
  <c r="C8" i="41"/>
  <c r="D8" i="41" s="1"/>
  <c r="C17" i="27"/>
  <c r="C32" i="28"/>
  <c r="D32" i="28" s="1"/>
  <c r="C27" i="28"/>
  <c r="D27" i="28" s="1"/>
  <c r="G28" i="28" s="1"/>
  <c r="H38" i="28" s="1"/>
  <c r="H25" i="28"/>
  <c r="G21" i="28"/>
  <c r="H21" i="28" s="1"/>
  <c r="C16" i="28"/>
  <c r="D16" i="28" s="1"/>
  <c r="H13" i="28"/>
  <c r="C8" i="28"/>
  <c r="D8" i="28" s="1"/>
  <c r="C8" i="27"/>
  <c r="C32" i="27"/>
  <c r="D32" i="27" s="1"/>
  <c r="C27" i="27"/>
  <c r="D27" i="27" s="1"/>
  <c r="H25" i="27"/>
  <c r="G21" i="27"/>
  <c r="H21" i="27" s="1"/>
  <c r="D17" i="27"/>
  <c r="G13" i="27"/>
  <c r="H13" i="27" s="1"/>
  <c r="G9" i="27"/>
  <c r="H9" i="27" s="1"/>
  <c r="D8" i="27"/>
  <c r="C16" i="26"/>
  <c r="C8" i="26"/>
  <c r="G9" i="26"/>
  <c r="C32" i="26"/>
  <c r="D32" i="26" s="1"/>
  <c r="C27" i="26"/>
  <c r="D27" i="26" s="1"/>
  <c r="H25" i="26"/>
  <c r="G21" i="26"/>
  <c r="H21" i="26" s="1"/>
  <c r="D16" i="26"/>
  <c r="G13" i="26"/>
  <c r="H13" i="26" s="1"/>
  <c r="H9" i="26"/>
  <c r="D8" i="26"/>
  <c r="C8" i="25"/>
  <c r="C32" i="25"/>
  <c r="D32" i="25" s="1"/>
  <c r="C27" i="25"/>
  <c r="D27" i="25" s="1"/>
  <c r="H25" i="25"/>
  <c r="G21" i="25"/>
  <c r="H21" i="25" s="1"/>
  <c r="C16" i="25"/>
  <c r="D16" i="25" s="1"/>
  <c r="G13" i="25"/>
  <c r="H13" i="25" s="1"/>
  <c r="G9" i="25"/>
  <c r="H9" i="25" s="1"/>
  <c r="D8" i="25"/>
  <c r="C32" i="24"/>
  <c r="D32" i="24" s="1"/>
  <c r="C27" i="24"/>
  <c r="D27" i="24" s="1"/>
  <c r="H25" i="24"/>
  <c r="G21" i="24"/>
  <c r="H21" i="24" s="1"/>
  <c r="C16" i="24"/>
  <c r="D16" i="24" s="1"/>
  <c r="G13" i="24"/>
  <c r="H13" i="24" s="1"/>
  <c r="G9" i="24"/>
  <c r="H9" i="24" s="1"/>
  <c r="C8" i="24"/>
  <c r="D8" i="24" s="1"/>
  <c r="C8" i="23"/>
  <c r="C16" i="23"/>
  <c r="C27" i="23"/>
  <c r="C32" i="23"/>
  <c r="D32" i="23" s="1"/>
  <c r="D27" i="23"/>
  <c r="H25" i="23"/>
  <c r="G21" i="23"/>
  <c r="H21" i="23" s="1"/>
  <c r="D16" i="23"/>
  <c r="G13" i="23"/>
  <c r="H13" i="23" s="1"/>
  <c r="G9" i="23"/>
  <c r="H9" i="23" s="1"/>
  <c r="D8" i="23"/>
  <c r="C32" i="22"/>
  <c r="D32" i="22" s="1"/>
  <c r="C27" i="22"/>
  <c r="D27" i="22" s="1"/>
  <c r="H25" i="22"/>
  <c r="G21" i="22"/>
  <c r="H21" i="22" s="1"/>
  <c r="C16" i="22"/>
  <c r="D16" i="22" s="1"/>
  <c r="G13" i="22"/>
  <c r="H13" i="22" s="1"/>
  <c r="G9" i="22"/>
  <c r="H9" i="22" s="1"/>
  <c r="C8" i="22"/>
  <c r="D8" i="22" s="1"/>
  <c r="C32" i="21"/>
  <c r="D32" i="21" s="1"/>
  <c r="C27" i="21"/>
  <c r="D27" i="21" s="1"/>
  <c r="H25" i="21"/>
  <c r="G21" i="21"/>
  <c r="H21" i="21" s="1"/>
  <c r="C16" i="21"/>
  <c r="D16" i="21" s="1"/>
  <c r="G13" i="21"/>
  <c r="H13" i="21" s="1"/>
  <c r="G9" i="21"/>
  <c r="H9" i="21" s="1"/>
  <c r="C8" i="21"/>
  <c r="D8" i="21" s="1"/>
  <c r="C8" i="20"/>
  <c r="C16" i="20"/>
  <c r="C27" i="20"/>
  <c r="C32" i="20"/>
  <c r="D32" i="20" s="1"/>
  <c r="D27" i="20"/>
  <c r="H25" i="20"/>
  <c r="G21" i="20"/>
  <c r="H21" i="20" s="1"/>
  <c r="D16" i="20"/>
  <c r="G13" i="20"/>
  <c r="H13" i="20" s="1"/>
  <c r="G9" i="20"/>
  <c r="H9" i="20" s="1"/>
  <c r="D8" i="20"/>
  <c r="C8" i="19"/>
  <c r="C16" i="19"/>
  <c r="C32" i="19"/>
  <c r="D32" i="19" s="1"/>
  <c r="C27" i="19"/>
  <c r="D27" i="19" s="1"/>
  <c r="H25" i="19"/>
  <c r="G21" i="19"/>
  <c r="H21" i="19" s="1"/>
  <c r="D16" i="19"/>
  <c r="G13" i="19"/>
  <c r="H13" i="19" s="1"/>
  <c r="G9" i="19"/>
  <c r="H9" i="19" s="1"/>
  <c r="D8" i="19"/>
  <c r="C32" i="18"/>
  <c r="D32" i="18" s="1"/>
  <c r="C27" i="18"/>
  <c r="D27" i="18" s="1"/>
  <c r="H25" i="18"/>
  <c r="G21" i="18"/>
  <c r="H21" i="18" s="1"/>
  <c r="C16" i="18"/>
  <c r="D16" i="18" s="1"/>
  <c r="G13" i="18"/>
  <c r="H13" i="18" s="1"/>
  <c r="G9" i="18"/>
  <c r="H9" i="18" s="1"/>
  <c r="C8" i="18"/>
  <c r="D8" i="18" s="1"/>
  <c r="C32" i="17"/>
  <c r="D32" i="17" s="1"/>
  <c r="C27" i="17"/>
  <c r="D27" i="17" s="1"/>
  <c r="H25" i="17"/>
  <c r="G21" i="17"/>
  <c r="H21" i="17" s="1"/>
  <c r="C16" i="17"/>
  <c r="D16" i="17" s="1"/>
  <c r="G13" i="17"/>
  <c r="H13" i="17" s="1"/>
  <c r="G9" i="17"/>
  <c r="H9" i="17" s="1"/>
  <c r="C8" i="17"/>
  <c r="D8" i="17" s="1"/>
  <c r="C32" i="16"/>
  <c r="D32" i="16" s="1"/>
  <c r="C27" i="16"/>
  <c r="D27" i="16" s="1"/>
  <c r="H25" i="16"/>
  <c r="G21" i="16"/>
  <c r="H21" i="16" s="1"/>
  <c r="C16" i="16"/>
  <c r="D16" i="16" s="1"/>
  <c r="G13" i="16"/>
  <c r="H13" i="16" s="1"/>
  <c r="G9" i="16"/>
  <c r="H9" i="16" s="1"/>
  <c r="C8" i="16"/>
  <c r="D8" i="16" s="1"/>
  <c r="C32" i="15"/>
  <c r="D32" i="15" s="1"/>
  <c r="C27" i="15"/>
  <c r="D27" i="15" s="1"/>
  <c r="H25" i="15"/>
  <c r="G21" i="15"/>
  <c r="H21" i="15" s="1"/>
  <c r="C16" i="15"/>
  <c r="D16" i="15" s="1"/>
  <c r="G13" i="15"/>
  <c r="H13" i="15" s="1"/>
  <c r="G9" i="15"/>
  <c r="H9" i="15" s="1"/>
  <c r="C8" i="15"/>
  <c r="D8" i="15" s="1"/>
  <c r="C32" i="14"/>
  <c r="D32" i="14" s="1"/>
  <c r="C27" i="14"/>
  <c r="D27" i="14" s="1"/>
  <c r="H25" i="14"/>
  <c r="G21" i="14"/>
  <c r="H21" i="14" s="1"/>
  <c r="C16" i="14"/>
  <c r="D16" i="14" s="1"/>
  <c r="G13" i="14"/>
  <c r="H13" i="14" s="1"/>
  <c r="G9" i="14"/>
  <c r="H9" i="14" s="1"/>
  <c r="C8" i="14"/>
  <c r="D8" i="14" s="1"/>
  <c r="C16" i="13"/>
  <c r="C32" i="13"/>
  <c r="D32" i="13" s="1"/>
  <c r="C27" i="13"/>
  <c r="D27" i="13" s="1"/>
  <c r="H25" i="13"/>
  <c r="G21" i="13"/>
  <c r="H21" i="13" s="1"/>
  <c r="D16" i="13"/>
  <c r="G13" i="13"/>
  <c r="H13" i="13" s="1"/>
  <c r="G9" i="13"/>
  <c r="H9" i="13" s="1"/>
  <c r="C8" i="13"/>
  <c r="D8" i="13" s="1"/>
  <c r="C31" i="12"/>
  <c r="D31" i="12" s="1"/>
  <c r="C26" i="12"/>
  <c r="D26" i="12" s="1"/>
  <c r="H24" i="12"/>
  <c r="G20" i="12"/>
  <c r="H20" i="12" s="1"/>
  <c r="C15" i="12"/>
  <c r="D15" i="12" s="1"/>
  <c r="G13" i="12"/>
  <c r="H13" i="12" s="1"/>
  <c r="G9" i="12"/>
  <c r="H9" i="12" s="1"/>
  <c r="C8" i="12"/>
  <c r="D8" i="12" s="1"/>
  <c r="C31" i="11"/>
  <c r="D31" i="11" s="1"/>
  <c r="C26" i="11"/>
  <c r="D26" i="11" s="1"/>
  <c r="H24" i="11"/>
  <c r="G20" i="11"/>
  <c r="H20" i="11" s="1"/>
  <c r="C15" i="11"/>
  <c r="D15" i="11" s="1"/>
  <c r="G13" i="11"/>
  <c r="H13" i="11" s="1"/>
  <c r="G9" i="11"/>
  <c r="H9" i="11" s="1"/>
  <c r="C8" i="11"/>
  <c r="D8" i="11" s="1"/>
  <c r="C31" i="10"/>
  <c r="D31" i="10" s="1"/>
  <c r="C26" i="10"/>
  <c r="D26" i="10" s="1"/>
  <c r="H24" i="10"/>
  <c r="G20" i="10"/>
  <c r="H20" i="10" s="1"/>
  <c r="C15" i="10"/>
  <c r="D15" i="10" s="1"/>
  <c r="G13" i="10"/>
  <c r="H13" i="10" s="1"/>
  <c r="G9" i="10"/>
  <c r="H9" i="10" s="1"/>
  <c r="C8" i="10"/>
  <c r="D8" i="10" s="1"/>
  <c r="C31" i="9"/>
  <c r="D31" i="9" s="1"/>
  <c r="C26" i="9"/>
  <c r="D26" i="9" s="1"/>
  <c r="H24" i="9"/>
  <c r="G20" i="9"/>
  <c r="H20" i="9" s="1"/>
  <c r="C15" i="9"/>
  <c r="D15" i="9" s="1"/>
  <c r="G13" i="9"/>
  <c r="H13" i="9" s="1"/>
  <c r="G9" i="9"/>
  <c r="H9" i="9" s="1"/>
  <c r="C8" i="9"/>
  <c r="D8" i="9" s="1"/>
  <c r="C31" i="8"/>
  <c r="D31" i="8" s="1"/>
  <c r="C26" i="8"/>
  <c r="D26" i="8" s="1"/>
  <c r="H24" i="8"/>
  <c r="G20" i="8"/>
  <c r="H20" i="8" s="1"/>
  <c r="C15" i="8"/>
  <c r="D15" i="8" s="1"/>
  <c r="G13" i="8"/>
  <c r="H13" i="8" s="1"/>
  <c r="G9" i="8"/>
  <c r="H9" i="8" s="1"/>
  <c r="C8" i="8"/>
  <c r="D8" i="8" s="1"/>
  <c r="C31" i="7"/>
  <c r="D31" i="7" s="1"/>
  <c r="C26" i="7"/>
  <c r="D26" i="7" s="1"/>
  <c r="H24" i="7"/>
  <c r="G20" i="7"/>
  <c r="H20" i="7" s="1"/>
  <c r="C15" i="7"/>
  <c r="D15" i="7" s="1"/>
  <c r="G13" i="7"/>
  <c r="H13" i="7" s="1"/>
  <c r="G9" i="7"/>
  <c r="H9" i="7" s="1"/>
  <c r="C8" i="7"/>
  <c r="D8" i="7" s="1"/>
  <c r="C31" i="6"/>
  <c r="D31" i="6" s="1"/>
  <c r="C26" i="6"/>
  <c r="D26" i="6" s="1"/>
  <c r="H24" i="6"/>
  <c r="G20" i="6"/>
  <c r="H20" i="6" s="1"/>
  <c r="C15" i="6"/>
  <c r="D15" i="6" s="1"/>
  <c r="G13" i="6"/>
  <c r="H13" i="6" s="1"/>
  <c r="G9" i="6"/>
  <c r="H9" i="6" s="1"/>
  <c r="C8" i="6"/>
  <c r="D8" i="6" s="1"/>
  <c r="C31" i="5"/>
  <c r="D31" i="5" s="1"/>
  <c r="C26" i="5"/>
  <c r="D26" i="5" s="1"/>
  <c r="H24" i="5"/>
  <c r="G20" i="5"/>
  <c r="H20" i="5" s="1"/>
  <c r="C15" i="5"/>
  <c r="D15" i="5" s="1"/>
  <c r="G13" i="5"/>
  <c r="H13" i="5" s="1"/>
  <c r="G9" i="5"/>
  <c r="H9" i="5" s="1"/>
  <c r="C8" i="5"/>
  <c r="D8" i="5" s="1"/>
  <c r="C8" i="4"/>
  <c r="C26" i="4"/>
  <c r="C15" i="4"/>
  <c r="C31" i="4"/>
  <c r="D31" i="4" s="1"/>
  <c r="D26" i="4"/>
  <c r="H24" i="4"/>
  <c r="G20" i="4"/>
  <c r="H20" i="4" s="1"/>
  <c r="D15" i="4"/>
  <c r="G13" i="4"/>
  <c r="H13" i="4" s="1"/>
  <c r="G9" i="4"/>
  <c r="H9" i="4" s="1"/>
  <c r="D8" i="4"/>
  <c r="C15" i="3"/>
  <c r="C26" i="3"/>
  <c r="C8" i="3"/>
  <c r="D8" i="3" s="1"/>
  <c r="C31" i="3"/>
  <c r="D31" i="3" s="1"/>
  <c r="D26" i="3"/>
  <c r="H24" i="3"/>
  <c r="G20" i="3"/>
  <c r="H20" i="3" s="1"/>
  <c r="D15" i="3"/>
  <c r="G13" i="3"/>
  <c r="H13" i="3" s="1"/>
  <c r="G9" i="3"/>
  <c r="H9" i="3" s="1"/>
  <c r="C26" i="2"/>
  <c r="C20" i="2"/>
  <c r="D20" i="2" s="1"/>
  <c r="C31" i="2"/>
  <c r="D31" i="2" s="1"/>
  <c r="D26" i="2"/>
  <c r="G27" i="2" s="1"/>
  <c r="H24" i="2"/>
  <c r="G20" i="2"/>
  <c r="H20" i="2" s="1"/>
  <c r="C15" i="2"/>
  <c r="D15" i="2" s="1"/>
  <c r="G13" i="2"/>
  <c r="H13" i="2" s="1"/>
  <c r="G9" i="2"/>
  <c r="H9" i="2" s="1"/>
  <c r="C8" i="2"/>
  <c r="D8" i="2" s="1"/>
  <c r="C31" i="1"/>
  <c r="D31" i="1" s="1"/>
  <c r="C26" i="1"/>
  <c r="D26" i="1" s="1"/>
  <c r="H24" i="1"/>
  <c r="G20" i="1"/>
  <c r="H20" i="1" s="1"/>
  <c r="C15" i="1"/>
  <c r="D15" i="1" s="1"/>
  <c r="G13" i="1"/>
  <c r="H13" i="1" s="1"/>
  <c r="G9" i="1"/>
  <c r="H9" i="1" s="1"/>
  <c r="C8" i="1"/>
  <c r="D8" i="1" s="1"/>
  <c r="G27" i="3" l="1"/>
  <c r="G28" i="16"/>
  <c r="H38" i="16" s="1"/>
  <c r="G28" i="45"/>
  <c r="H38" i="45" s="1"/>
  <c r="H38" i="44"/>
  <c r="G28" i="43"/>
  <c r="H38" i="43" s="1"/>
  <c r="G28" i="42"/>
  <c r="H38" i="42" s="1"/>
  <c r="H38" i="40"/>
  <c r="G28" i="39"/>
  <c r="H38" i="39" s="1"/>
  <c r="G28" i="38"/>
  <c r="H38" i="38" s="1"/>
  <c r="G28" i="37"/>
  <c r="H38" i="37" s="1"/>
  <c r="G28" i="36"/>
  <c r="H38" i="36" s="1"/>
  <c r="G28" i="35"/>
  <c r="H38" i="35" s="1"/>
  <c r="G28" i="34"/>
  <c r="H38" i="34" s="1"/>
  <c r="G28" i="33"/>
  <c r="H38" i="33" s="1"/>
  <c r="G28" i="32"/>
  <c r="H38" i="32" s="1"/>
  <c r="H38" i="31"/>
  <c r="G28" i="30"/>
  <c r="H38" i="30" s="1"/>
  <c r="G28" i="29"/>
  <c r="H38" i="29" s="1"/>
  <c r="G28" i="41"/>
  <c r="H38" i="41" s="1"/>
  <c r="G28" i="27"/>
  <c r="H38" i="27" s="1"/>
  <c r="G28" i="26"/>
  <c r="H38" i="26" s="1"/>
  <c r="G28" i="25"/>
  <c r="H38" i="25" s="1"/>
  <c r="G28" i="24"/>
  <c r="H38" i="24" s="1"/>
  <c r="G28" i="23"/>
  <c r="H38" i="23" s="1"/>
  <c r="G28" i="22"/>
  <c r="H38" i="22" s="1"/>
  <c r="G28" i="21"/>
  <c r="H38" i="21" s="1"/>
  <c r="G28" i="20"/>
  <c r="H38" i="20"/>
  <c r="G28" i="19"/>
  <c r="H38" i="19" s="1"/>
  <c r="G28" i="18"/>
  <c r="H38" i="18" s="1"/>
  <c r="G28" i="17"/>
  <c r="H38" i="17" s="1"/>
  <c r="G28" i="15"/>
  <c r="H39" i="15" s="1"/>
  <c r="G28" i="14"/>
  <c r="H39" i="14" s="1"/>
  <c r="G28" i="13"/>
  <c r="H39" i="13" s="1"/>
  <c r="G27" i="12"/>
  <c r="H37" i="12" s="1"/>
  <c r="G27" i="11"/>
  <c r="H37" i="11" s="1"/>
  <c r="G27" i="10"/>
  <c r="H37" i="10" s="1"/>
  <c r="G27" i="9"/>
  <c r="H37" i="9" s="1"/>
  <c r="G27" i="8"/>
  <c r="H37" i="8" s="1"/>
  <c r="G27" i="7"/>
  <c r="H37" i="7" s="1"/>
  <c r="G27" i="6"/>
  <c r="H37" i="6" s="1"/>
  <c r="G27" i="5"/>
  <c r="H37" i="5" s="1"/>
  <c r="G27" i="4"/>
  <c r="H38" i="4" s="1"/>
  <c r="H38" i="3"/>
  <c r="H38" i="2"/>
  <c r="G27" i="1"/>
  <c r="H38" i="1" s="1"/>
  <c r="H38" i="55"/>
</calcChain>
</file>

<file path=xl/sharedStrings.xml><?xml version="1.0" encoding="utf-8"?>
<sst xmlns="http://schemas.openxmlformats.org/spreadsheetml/2006/main" count="520" uniqueCount="102">
  <si>
    <t xml:space="preserve">CAJA CENTRAL </t>
  </si>
  <si>
    <t xml:space="preserve">  </t>
  </si>
  <si>
    <t>TOTAL</t>
  </si>
  <si>
    <t>A DEPOSITOS   ODELPA</t>
  </si>
  <si>
    <t>faltante</t>
  </si>
  <si>
    <t>EFECTIVO SRA NL</t>
  </si>
  <si>
    <t>03 ENERO .,2013</t>
  </si>
  <si>
    <t>05 ENERO .,2013</t>
  </si>
  <si>
    <t>08 ENERO .,2013</t>
  </si>
  <si>
    <t>11 ENERO .,2013</t>
  </si>
  <si>
    <t>14 ENERO .,2013</t>
  </si>
  <si>
    <t>16 ENERO .,2013</t>
  </si>
  <si>
    <t>18 ENERO .,2013</t>
  </si>
  <si>
    <t>21 ENERO .,2013</t>
  </si>
  <si>
    <t>herradura</t>
  </si>
  <si>
    <t>23 ENERO .,2013</t>
  </si>
  <si>
    <t>25 ENERO .,2013</t>
  </si>
  <si>
    <t>28 ENERO .,2013</t>
  </si>
  <si>
    <t>30 ENERO .,2013</t>
  </si>
  <si>
    <t>04 FEBRERO .,2013</t>
  </si>
  <si>
    <t>06 FEBRERO .,2013</t>
  </si>
  <si>
    <t>04-025</t>
  </si>
  <si>
    <t>08 FEBRERO .,2013</t>
  </si>
  <si>
    <t>11 FEBRERO .,2013</t>
  </si>
  <si>
    <t>faltaron 50.00</t>
  </si>
  <si>
    <t>13 FEBRERO .,2013</t>
  </si>
  <si>
    <t>14 FEBRERO .,2013</t>
  </si>
  <si>
    <t>16 FEBRERO .,2013</t>
  </si>
  <si>
    <t>18 FEBRERO .,2013</t>
  </si>
  <si>
    <t>OBRADOR</t>
  </si>
  <si>
    <t xml:space="preserve"> 1er PAGO CAJAS DISNEY</t>
  </si>
  <si>
    <t>20 FEBRERO .,2013</t>
  </si>
  <si>
    <t>23 FEBRERO .,2013</t>
  </si>
  <si>
    <t>25 FEBRERO .,2013</t>
  </si>
  <si>
    <t>27 FEBRERO .,2013</t>
  </si>
  <si>
    <t>01 MARZO  .,2013</t>
  </si>
  <si>
    <t>04 MARZO  .,2013</t>
  </si>
  <si>
    <t>08 MARZO  .,2013</t>
  </si>
  <si>
    <t>06 MARZO  .,2013</t>
  </si>
  <si>
    <t>11 MARZO  .,2013</t>
  </si>
  <si>
    <t>13 MARZO  .,2013</t>
  </si>
  <si>
    <t>15 MARZO  .,2013</t>
  </si>
  <si>
    <t>18 MARZO  .,2013</t>
  </si>
  <si>
    <t>20 MARZO  .,2013</t>
  </si>
  <si>
    <t>2 CAPRICHO</t>
  </si>
  <si>
    <t>22 MARZO  .,2013</t>
  </si>
  <si>
    <t>25 MARZO  .,2013</t>
  </si>
  <si>
    <t>27 MARZO  .,2013</t>
  </si>
  <si>
    <t>30   MARZO  .,2013</t>
  </si>
  <si>
    <t xml:space="preserve"> </t>
  </si>
  <si>
    <t>01 ABRIL  .,2013</t>
  </si>
  <si>
    <t>PRESTAMO RT</t>
  </si>
  <si>
    <t>2   FALSO</t>
  </si>
  <si>
    <t>03 ABRIL  .,2013</t>
  </si>
  <si>
    <t>05 ABRIL  .,2013</t>
  </si>
  <si>
    <t>08 ABRIL  .,2013</t>
  </si>
  <si>
    <t>10 ABRIL  .,2013</t>
  </si>
  <si>
    <t>12 ABRIL  .,2013</t>
  </si>
  <si>
    <t>15 ABRIL  .,2013</t>
  </si>
  <si>
    <t>17 ABRIL  .,2013</t>
  </si>
  <si>
    <t>19 ABRIL  .,2013</t>
  </si>
  <si>
    <t>22 ABRIL  .,2013</t>
  </si>
  <si>
    <t>24 ABRIL  .,2013</t>
  </si>
  <si>
    <t>26 ABRIL  .,2013</t>
  </si>
  <si>
    <t>29 ABRIL  .,2013</t>
  </si>
  <si>
    <t>02 MAYO ,.2013</t>
  </si>
  <si>
    <t>06 MAYO ,.2013</t>
  </si>
  <si>
    <t>PAGO A GMC</t>
  </si>
  <si>
    <t>08 MAYO ,.2013</t>
  </si>
  <si>
    <t>10 MAYO ,.2013</t>
  </si>
  <si>
    <t xml:space="preserve">SRA  N-L-P- </t>
  </si>
  <si>
    <t>15 MAYO ,.2013</t>
  </si>
  <si>
    <t>13 MAYO ,.2013</t>
  </si>
  <si>
    <t>17 MAYO ,.2013</t>
  </si>
  <si>
    <t>20 MAYO ,.2013</t>
  </si>
  <si>
    <t>22 MAYO ,.2013</t>
  </si>
  <si>
    <t>24 MAYO ,.2013</t>
  </si>
  <si>
    <t>27   MAYO ,.2013</t>
  </si>
  <si>
    <t>29   MAYO ,.2013</t>
  </si>
  <si>
    <t>31   MAYO ,.2013</t>
  </si>
  <si>
    <t>03  JUNIO  ,.2013</t>
  </si>
  <si>
    <t>06  JUNIO  ,.2013</t>
  </si>
  <si>
    <t>08  JUNIO  ,.2013</t>
  </si>
  <si>
    <t>10  JUNIO  ,.2013</t>
  </si>
  <si>
    <t>13  JUNIO  ,.2013</t>
  </si>
  <si>
    <t>sobrante</t>
  </si>
  <si>
    <t>de la caja del 8 de Junio</t>
  </si>
  <si>
    <t>CAJA CIC</t>
  </si>
  <si>
    <t>15 JUNIO .,2013</t>
  </si>
  <si>
    <t>A DEPOSITOS  ODELPA</t>
  </si>
  <si>
    <t>17 JUNIO .,2013</t>
  </si>
  <si>
    <t>19 JUNIO .,2013</t>
  </si>
  <si>
    <t>T.AMARILLOS</t>
  </si>
  <si>
    <t>T. ROSAS</t>
  </si>
  <si>
    <t>N.V.</t>
  </si>
  <si>
    <t>REMISIONES</t>
  </si>
  <si>
    <t>COMPRAS</t>
  </si>
  <si>
    <t>GASTOS</t>
  </si>
  <si>
    <t>SUB TOTAL  $</t>
  </si>
  <si>
    <t xml:space="preserve">SUB TOTAL $ </t>
  </si>
  <si>
    <t>Transfer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</si>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</sst>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0" borderId="0" xfId="0" applyFont="1"/>
    <xf numFmtId="16" fontId="0" fillId="0" borderId="0" xfId="0" applyNumberFormat="1"/>
    <xf numFmtId="164" fontId="0" fillId="0" borderId="0" xfId="0" applyNumberFormat="1"/>
    <xf numFmtId="16" fontId="0" fillId="0" borderId="0" xfId="0" applyNumberForma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Fill="1"/>
    <xf numFmtId="164" fontId="1" fillId="0" borderId="0" xfId="0" applyNumberFormat="1" applyFont="1"/>
    <xf numFmtId="164" fontId="0" fillId="0" borderId="1" xfId="0" applyNumberFormat="1" applyFill="1" applyBorder="1"/>
    <xf numFmtId="164" fontId="0" fillId="0" borderId="1" xfId="0" applyNumberFormat="1" applyFont="1" applyBorder="1"/>
    <xf numFmtId="16" fontId="0" fillId="0" borderId="0" xfId="0" applyNumberFormat="1" applyFill="1" applyBorder="1"/>
    <xf numFmtId="164" fontId="1" fillId="0" borderId="0" xfId="0" applyNumberFormat="1" applyFont="1" applyBorder="1"/>
    <xf numFmtId="164" fontId="0" fillId="0" borderId="1" xfId="0" applyNumberFormat="1" applyBorder="1"/>
    <xf numFmtId="16" fontId="0" fillId="0" borderId="0" xfId="0" applyNumberFormat="1" applyFill="1"/>
    <xf numFmtId="0" fontId="0" fillId="0" borderId="0" xfId="0" applyBorder="1"/>
    <xf numFmtId="165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16" fontId="3" fillId="0" borderId="5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0" fontId="3" fillId="0" borderId="2" xfId="0" applyNumberFormat="1" applyFont="1" applyBorder="1" applyAlignment="1">
      <alignment horizontal="center"/>
    </xf>
    <xf numFmtId="0" fontId="3" fillId="0" borderId="5" xfId="0" applyFont="1" applyBorder="1"/>
    <xf numFmtId="0" fontId="0" fillId="0" borderId="6" xfId="0" applyBorder="1"/>
    <xf numFmtId="164" fontId="3" fillId="0" borderId="7" xfId="0" applyNumberFormat="1" applyFont="1" applyBorder="1"/>
    <xf numFmtId="0" fontId="3" fillId="0" borderId="2" xfId="0" applyFont="1" applyBorder="1"/>
    <xf numFmtId="0" fontId="5" fillId="0" borderId="3" xfId="0" applyFont="1" applyBorder="1"/>
    <xf numFmtId="164" fontId="3" fillId="0" borderId="4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0" fontId="3" fillId="0" borderId="0" xfId="0" applyFont="1" applyBorder="1"/>
    <xf numFmtId="16" fontId="3" fillId="0" borderId="0" xfId="0" applyNumberFormat="1" applyFont="1" applyBorder="1"/>
    <xf numFmtId="164" fontId="3" fillId="0" borderId="0" xfId="0" applyNumberFormat="1" applyFont="1" applyBorder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Border="1"/>
    <xf numFmtId="164" fontId="1" fillId="0" borderId="0" xfId="0" applyNumberFormat="1" applyFont="1" applyFill="1" applyBorder="1"/>
    <xf numFmtId="164" fontId="1" fillId="0" borderId="0" xfId="0" applyNumberFormat="1" applyFont="1" applyFill="1"/>
    <xf numFmtId="164" fontId="1" fillId="0" borderId="1" xfId="0" applyNumberFormat="1" applyFont="1" applyFill="1" applyBorder="1"/>
    <xf numFmtId="16" fontId="1" fillId="0" borderId="0" xfId="0" applyNumberFormat="1" applyFont="1" applyFill="1" applyBorder="1"/>
    <xf numFmtId="16" fontId="1" fillId="0" borderId="0" xfId="0" applyNumberFormat="1" applyFont="1" applyFill="1"/>
    <xf numFmtId="164" fontId="1" fillId="0" borderId="1" xfId="0" applyNumberFormat="1" applyFont="1" applyBorder="1"/>
    <xf numFmtId="164" fontId="6" fillId="2" borderId="0" xfId="0" applyNumberFormat="1" applyFont="1" applyFill="1"/>
    <xf numFmtId="16" fontId="5" fillId="2" borderId="0" xfId="0" applyNumberFormat="1" applyFont="1" applyFill="1"/>
    <xf numFmtId="164" fontId="5" fillId="2" borderId="0" xfId="0" applyNumberFormat="1" applyFont="1" applyFill="1" applyBorder="1"/>
    <xf numFmtId="16" fontId="5" fillId="0" borderId="0" xfId="0" applyNumberFormat="1" applyFont="1" applyFill="1"/>
    <xf numFmtId="164" fontId="5" fillId="0" borderId="0" xfId="0" applyNumberFormat="1" applyFont="1" applyFill="1" applyBorder="1"/>
    <xf numFmtId="164" fontId="6" fillId="0" borderId="0" xfId="0" applyNumberFormat="1" applyFont="1" applyFill="1"/>
    <xf numFmtId="0" fontId="3" fillId="3" borderId="5" xfId="0" applyFont="1" applyFill="1" applyBorder="1"/>
    <xf numFmtId="0" fontId="0" fillId="3" borderId="6" xfId="0" applyFill="1" applyBorder="1"/>
    <xf numFmtId="0" fontId="3" fillId="0" borderId="5" xfId="0" applyFont="1" applyFill="1" applyBorder="1"/>
    <xf numFmtId="0" fontId="0" fillId="0" borderId="6" xfId="0" applyFill="1" applyBorder="1"/>
    <xf numFmtId="164" fontId="0" fillId="0" borderId="0" xfId="0" applyNumberFormat="1" applyFont="1" applyBorder="1"/>
    <xf numFmtId="0" fontId="0" fillId="0" borderId="0" xfId="0" applyFont="1"/>
    <xf numFmtId="0" fontId="4" fillId="0" borderId="0" xfId="0" applyFont="1"/>
    <xf numFmtId="16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 applyBorder="1"/>
    <xf numFmtId="164" fontId="0" fillId="0" borderId="0" xfId="0" applyNumberFormat="1" applyFont="1" applyFill="1" applyBorder="1"/>
    <xf numFmtId="164" fontId="4" fillId="0" borderId="0" xfId="0" applyNumberFormat="1" applyFont="1" applyBorder="1"/>
    <xf numFmtId="164" fontId="0" fillId="0" borderId="0" xfId="0" applyNumberFormat="1" applyFont="1" applyFill="1"/>
    <xf numFmtId="164" fontId="0" fillId="0" borderId="1" xfId="0" applyNumberFormat="1" applyFont="1" applyFill="1" applyBorder="1"/>
    <xf numFmtId="16" fontId="0" fillId="0" borderId="0" xfId="0" applyNumberFormat="1" applyFont="1" applyFill="1" applyBorder="1"/>
    <xf numFmtId="164" fontId="7" fillId="0" borderId="0" xfId="0" applyNumberFormat="1" applyFont="1" applyFill="1"/>
    <xf numFmtId="16" fontId="0" fillId="0" borderId="0" xfId="0" applyNumberFormat="1" applyFont="1" applyFill="1"/>
    <xf numFmtId="16" fontId="9" fillId="0" borderId="0" xfId="0" applyNumberFormat="1" applyFont="1" applyFill="1"/>
    <xf numFmtId="164" fontId="9" fillId="0" borderId="0" xfId="0" applyNumberFormat="1" applyFont="1" applyFill="1" applyBorder="1"/>
    <xf numFmtId="164" fontId="1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/>
    <xf numFmtId="0" fontId="0" fillId="0" borderId="1" xfId="0" applyFont="1" applyBorder="1"/>
    <xf numFmtId="16" fontId="4" fillId="0" borderId="5" xfId="0" applyNumberFormat="1" applyFont="1" applyBorder="1"/>
    <xf numFmtId="164" fontId="0" fillId="0" borderId="6" xfId="0" applyNumberFormat="1" applyFont="1" applyBorder="1"/>
    <xf numFmtId="164" fontId="0" fillId="0" borderId="7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4" fillId="0" borderId="5" xfId="0" applyFont="1" applyFill="1" applyBorder="1"/>
    <xf numFmtId="0" fontId="0" fillId="0" borderId="6" xfId="0" applyFont="1" applyFill="1" applyBorder="1"/>
    <xf numFmtId="164" fontId="4" fillId="0" borderId="7" xfId="0" applyNumberFormat="1" applyFont="1" applyBorder="1"/>
    <xf numFmtId="0" fontId="4" fillId="0" borderId="2" xfId="0" applyFont="1" applyBorder="1"/>
    <xf numFmtId="0" fontId="9" fillId="0" borderId="3" xfId="0" applyFont="1" applyBorder="1"/>
    <xf numFmtId="164" fontId="4" fillId="0" borderId="4" xfId="0" applyNumberFormat="1" applyFont="1" applyBorder="1"/>
    <xf numFmtId="0" fontId="0" fillId="0" borderId="0" xfId="0" applyFont="1" applyFill="1" applyBorder="1"/>
    <xf numFmtId="0" fontId="0" fillId="0" borderId="0" xfId="0" applyFont="1" applyFill="1"/>
    <xf numFmtId="0" fontId="4" fillId="0" borderId="0" xfId="0" applyFont="1" applyBorder="1"/>
    <xf numFmtId="16" fontId="4" fillId="0" borderId="0" xfId="0" applyNumberFormat="1" applyFont="1" applyBorder="1"/>
    <xf numFmtId="164" fontId="5" fillId="0" borderId="0" xfId="0" applyNumberFormat="1" applyFont="1" applyBorder="1" applyAlignment="1">
      <alignment horizontal="left"/>
    </xf>
    <xf numFmtId="0" fontId="2" fillId="0" borderId="0" xfId="0" applyFont="1"/>
    <xf numFmtId="164" fontId="13" fillId="0" borderId="0" xfId="0" applyNumberFormat="1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164" fontId="9" fillId="0" borderId="13" xfId="0" applyNumberFormat="1" applyFont="1" applyBorder="1"/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164" fontId="5" fillId="0" borderId="15" xfId="0" applyNumberFormat="1" applyFont="1" applyBorder="1"/>
    <xf numFmtId="164" fontId="5" fillId="0" borderId="16" xfId="0" applyNumberFormat="1" applyFont="1" applyBorder="1"/>
    <xf numFmtId="0" fontId="1" fillId="0" borderId="14" xfId="0" applyFont="1" applyBorder="1" applyAlignment="1">
      <alignment horizontal="right"/>
    </xf>
    <xf numFmtId="164" fontId="0" fillId="0" borderId="15" xfId="0" applyNumberForma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0" fontId="1" fillId="0" borderId="14" xfId="0" applyFont="1" applyBorder="1"/>
    <xf numFmtId="0" fontId="3" fillId="0" borderId="14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3" fillId="0" borderId="15" xfId="0" applyNumberFormat="1" applyFon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33</xdr:row>
      <xdr:rowOff>133350</xdr:rowOff>
    </xdr:from>
    <xdr:to>
      <xdr:col>5</xdr:col>
      <xdr:colOff>342901</xdr:colOff>
      <xdr:row>33</xdr:row>
      <xdr:rowOff>134938</xdr:rowOff>
    </xdr:to>
    <xdr:cxnSp macro="">
      <xdr:nvCxnSpPr>
        <xdr:cNvPr id="3" name="2 Conector recto de flecha"/>
        <xdr:cNvCxnSpPr/>
      </xdr:nvCxnSpPr>
      <xdr:spPr>
        <a:xfrm rot="10800000">
          <a:off x="2266951" y="6915150"/>
          <a:ext cx="8477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33</xdr:row>
      <xdr:rowOff>133350</xdr:rowOff>
    </xdr:from>
    <xdr:to>
      <xdr:col>5</xdr:col>
      <xdr:colOff>342901</xdr:colOff>
      <xdr:row>33</xdr:row>
      <xdr:rowOff>134938</xdr:rowOff>
    </xdr:to>
    <xdr:cxnSp macro="">
      <xdr:nvCxnSpPr>
        <xdr:cNvPr id="2" name="1 Conector recto de flecha"/>
        <xdr:cNvCxnSpPr/>
      </xdr:nvCxnSpPr>
      <xdr:spPr>
        <a:xfrm rot="10800000">
          <a:off x="2266951" y="6915150"/>
          <a:ext cx="8477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33</xdr:row>
      <xdr:rowOff>133350</xdr:rowOff>
    </xdr:from>
    <xdr:to>
      <xdr:col>5</xdr:col>
      <xdr:colOff>342901</xdr:colOff>
      <xdr:row>33</xdr:row>
      <xdr:rowOff>134938</xdr:rowOff>
    </xdr:to>
    <xdr:cxnSp macro="">
      <xdr:nvCxnSpPr>
        <xdr:cNvPr id="2" name="1 Conector recto de flecha"/>
        <xdr:cNvCxnSpPr/>
      </xdr:nvCxnSpPr>
      <xdr:spPr>
        <a:xfrm rot="10800000">
          <a:off x="2266951" y="6915150"/>
          <a:ext cx="8477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32</xdr:row>
      <xdr:rowOff>152400</xdr:rowOff>
    </xdr:from>
    <xdr:to>
      <xdr:col>5</xdr:col>
      <xdr:colOff>352426</xdr:colOff>
      <xdr:row>32</xdr:row>
      <xdr:rowOff>153988</xdr:rowOff>
    </xdr:to>
    <xdr:cxnSp macro="">
      <xdr:nvCxnSpPr>
        <xdr:cNvPr id="2" name="1 Conector recto de flecha"/>
        <xdr:cNvCxnSpPr/>
      </xdr:nvCxnSpPr>
      <xdr:spPr>
        <a:xfrm rot="10800000">
          <a:off x="2276476" y="6686550"/>
          <a:ext cx="8477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32</xdr:row>
      <xdr:rowOff>152400</xdr:rowOff>
    </xdr:from>
    <xdr:to>
      <xdr:col>5</xdr:col>
      <xdr:colOff>352426</xdr:colOff>
      <xdr:row>32</xdr:row>
      <xdr:rowOff>153988</xdr:rowOff>
    </xdr:to>
    <xdr:cxnSp macro="">
      <xdr:nvCxnSpPr>
        <xdr:cNvPr id="2" name="1 Conector recto de flecha"/>
        <xdr:cNvCxnSpPr/>
      </xdr:nvCxnSpPr>
      <xdr:spPr>
        <a:xfrm rot="10800000">
          <a:off x="2276476" y="6686550"/>
          <a:ext cx="8477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6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41274</v>
      </c>
      <c r="C3" s="5">
        <v>85000</v>
      </c>
      <c r="D3" s="6"/>
      <c r="F3" s="4"/>
      <c r="G3" s="6"/>
      <c r="H3" s="6"/>
    </row>
    <row r="4" spans="2:9" x14ac:dyDescent="0.25">
      <c r="B4" s="4">
        <v>41274</v>
      </c>
      <c r="C4" s="5">
        <v>75000</v>
      </c>
      <c r="D4" s="6"/>
      <c r="F4" s="4"/>
      <c r="G4" s="6"/>
      <c r="H4" s="6"/>
    </row>
    <row r="5" spans="2:9" x14ac:dyDescent="0.25">
      <c r="B5" s="4"/>
      <c r="C5" s="5">
        <v>0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160000</v>
      </c>
      <c r="D8" s="3">
        <f>C8</f>
        <v>160000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41276</v>
      </c>
      <c r="C10" s="5">
        <v>70000</v>
      </c>
      <c r="F10" s="4"/>
      <c r="G10" s="6"/>
      <c r="H10" s="6"/>
    </row>
    <row r="11" spans="2:9" x14ac:dyDescent="0.25">
      <c r="B11" s="11">
        <v>41276</v>
      </c>
      <c r="C11" s="7">
        <v>20000</v>
      </c>
      <c r="D11" s="8"/>
      <c r="F11" s="4"/>
      <c r="G11" s="6"/>
      <c r="H11" s="12"/>
    </row>
    <row r="12" spans="2:9" ht="15.75" thickBot="1" x14ac:dyDescent="0.3">
      <c r="B12" s="11">
        <v>41276</v>
      </c>
      <c r="C12" s="5">
        <v>17029.5</v>
      </c>
      <c r="F12" s="4"/>
      <c r="G12" s="13"/>
      <c r="H12" s="6"/>
    </row>
    <row r="13" spans="2:9" ht="15.75" thickTop="1" x14ac:dyDescent="0.25">
      <c r="B13" s="14">
        <v>41276</v>
      </c>
      <c r="C13" s="7">
        <v>95000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>
        <v>41276</v>
      </c>
      <c r="C14" s="9">
        <v>34000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236029.5</v>
      </c>
      <c r="D15" s="6">
        <f>C15</f>
        <v>236029.5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/>
      <c r="C18" s="6"/>
      <c r="D18" s="6"/>
      <c r="F18" s="2"/>
      <c r="G18" s="12"/>
      <c r="H18" s="12"/>
    </row>
    <row r="19" spans="2:9" ht="15.75" thickBot="1" x14ac:dyDescent="0.3">
      <c r="B19" s="11"/>
      <c r="C19" s="5"/>
      <c r="D19" s="6"/>
      <c r="F19" s="2"/>
      <c r="G19" s="13"/>
      <c r="H19" s="3"/>
    </row>
    <row r="20" spans="2:9" ht="15.75" thickTop="1" x14ac:dyDescent="0.25">
      <c r="B20" s="11"/>
      <c r="C20" s="5"/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/>
      <c r="D21" s="12"/>
      <c r="F21" s="2"/>
      <c r="G21" s="3"/>
      <c r="H21" s="3"/>
      <c r="I21" s="15"/>
    </row>
    <row r="22" spans="2:9" x14ac:dyDescent="0.25">
      <c r="B22" s="11"/>
      <c r="C22" s="6"/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SUM(C19:C25)</f>
        <v>0</v>
      </c>
      <c r="D26" s="3">
        <f>C26</f>
        <v>0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</f>
        <v>396029.5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271029.5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f>G27-G31-G32-G33</f>
        <v>125000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F1:G1"/>
    <mergeCell ref="C1:D1"/>
    <mergeCell ref="G27:H27"/>
    <mergeCell ref="G31:H31"/>
    <mergeCell ref="G32:H32"/>
    <mergeCell ref="G33:H33"/>
  </mergeCells>
  <pageMargins left="0.7" right="0.1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16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41297</v>
      </c>
      <c r="C3" s="5">
        <v>80650</v>
      </c>
      <c r="D3" s="6"/>
      <c r="F3" s="4"/>
      <c r="G3" s="6"/>
      <c r="H3" s="6"/>
    </row>
    <row r="4" spans="2:9" x14ac:dyDescent="0.25">
      <c r="B4" s="4"/>
      <c r="C4" s="5">
        <v>0</v>
      </c>
      <c r="D4" s="6"/>
      <c r="F4" s="4"/>
      <c r="G4" s="6"/>
      <c r="H4" s="6"/>
    </row>
    <row r="5" spans="2:9" x14ac:dyDescent="0.25">
      <c r="B5" s="4"/>
      <c r="C5" s="5">
        <v>0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80650</v>
      </c>
      <c r="D8" s="3">
        <f>C8</f>
        <v>80650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41298</v>
      </c>
      <c r="C10" s="5">
        <v>95000</v>
      </c>
      <c r="F10" s="4"/>
      <c r="G10" s="6"/>
      <c r="H10" s="6"/>
    </row>
    <row r="11" spans="2:9" x14ac:dyDescent="0.25">
      <c r="B11" s="11">
        <v>41298</v>
      </c>
      <c r="C11" s="7">
        <v>24000</v>
      </c>
      <c r="D11" s="8"/>
      <c r="F11" s="4"/>
      <c r="G11" s="6"/>
      <c r="H11" s="12"/>
    </row>
    <row r="12" spans="2:9" ht="15.75" thickBot="1" x14ac:dyDescent="0.3">
      <c r="B12" s="11">
        <v>41298</v>
      </c>
      <c r="C12" s="5">
        <v>90000</v>
      </c>
      <c r="F12" s="4"/>
      <c r="G12" s="13"/>
      <c r="H12" s="6"/>
    </row>
    <row r="13" spans="2:9" ht="15.75" thickTop="1" x14ac:dyDescent="0.25">
      <c r="B13" s="14">
        <v>41298</v>
      </c>
      <c r="C13" s="7">
        <v>22643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231643</v>
      </c>
      <c r="D15" s="6">
        <f>C15</f>
        <v>231643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>
        <v>41299</v>
      </c>
      <c r="C17" s="6">
        <v>28887</v>
      </c>
      <c r="D17" s="6"/>
      <c r="F17" s="2"/>
      <c r="G17" s="6"/>
      <c r="H17" s="6"/>
    </row>
    <row r="18" spans="2:9" x14ac:dyDescent="0.25">
      <c r="B18" s="11">
        <v>41299</v>
      </c>
      <c r="C18" s="6">
        <v>120000</v>
      </c>
      <c r="D18" s="6"/>
      <c r="F18" s="2"/>
      <c r="G18" s="12"/>
      <c r="H18" s="12"/>
    </row>
    <row r="19" spans="2:9" ht="15.75" thickBot="1" x14ac:dyDescent="0.3">
      <c r="B19" s="11"/>
      <c r="C19" s="5">
        <v>24952.5</v>
      </c>
      <c r="D19" s="6"/>
      <c r="F19" s="2"/>
      <c r="G19" s="13"/>
      <c r="H19" s="3"/>
    </row>
    <row r="20" spans="2:9" ht="15.75" thickTop="1" x14ac:dyDescent="0.25">
      <c r="B20" s="11"/>
      <c r="C20" s="5">
        <v>30000</v>
      </c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>
        <v>0</v>
      </c>
      <c r="D21" s="12"/>
      <c r="F21" s="2"/>
      <c r="G21" s="3"/>
      <c r="H21" s="3"/>
      <c r="I21" s="15"/>
    </row>
    <row r="22" spans="2:9" x14ac:dyDescent="0.25">
      <c r="B22" s="11"/>
      <c r="C22" s="6">
        <v>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203839.5</v>
      </c>
      <c r="D26" s="3">
        <f>C26</f>
        <v>203839.5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516132.5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516132.5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f>G27-G31</f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J22" sqref="J22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17</v>
      </c>
      <c r="G1" s="97"/>
    </row>
    <row r="2" spans="2:9" x14ac:dyDescent="0.25">
      <c r="B2" s="37"/>
      <c r="F2" s="2"/>
      <c r="G2" s="3"/>
      <c r="H2" s="3"/>
    </row>
    <row r="3" spans="2:9" x14ac:dyDescent="0.25">
      <c r="B3" s="38">
        <v>41299</v>
      </c>
      <c r="C3" s="39">
        <v>26278.5</v>
      </c>
      <c r="D3" s="12"/>
      <c r="F3" s="4"/>
      <c r="G3" s="6"/>
      <c r="H3" s="6"/>
    </row>
    <row r="4" spans="2:9" x14ac:dyDescent="0.25">
      <c r="B4" s="38">
        <v>41299</v>
      </c>
      <c r="C4" s="39">
        <v>27100</v>
      </c>
      <c r="D4" s="12"/>
      <c r="F4" s="4"/>
      <c r="G4" s="6"/>
      <c r="H4" s="6"/>
    </row>
    <row r="5" spans="2:9" x14ac:dyDescent="0.25">
      <c r="B5" s="38">
        <v>41299</v>
      </c>
      <c r="C5" s="39">
        <v>135000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188378.5</v>
      </c>
      <c r="D8" s="8">
        <f>C8</f>
        <v>188378.5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>
        <v>41300</v>
      </c>
      <c r="C10" s="39">
        <v>105000</v>
      </c>
      <c r="F10" s="4"/>
      <c r="G10" s="6"/>
      <c r="H10" s="6"/>
    </row>
    <row r="11" spans="2:9" x14ac:dyDescent="0.25">
      <c r="B11" s="42">
        <v>41300</v>
      </c>
      <c r="C11" s="40">
        <v>52500</v>
      </c>
      <c r="F11" s="4"/>
      <c r="G11" s="6"/>
      <c r="H11" s="12"/>
    </row>
    <row r="12" spans="2:9" ht="15.75" thickBot="1" x14ac:dyDescent="0.3">
      <c r="B12" s="42">
        <v>41300</v>
      </c>
      <c r="C12" s="39">
        <v>80000</v>
      </c>
      <c r="F12" s="4"/>
      <c r="G12" s="13"/>
      <c r="H12" s="6"/>
    </row>
    <row r="13" spans="2:9" ht="15.75" thickTop="1" x14ac:dyDescent="0.25">
      <c r="B13" s="43"/>
      <c r="C13" s="40">
        <v>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43"/>
      <c r="C14" s="41">
        <v>0</v>
      </c>
      <c r="D14" s="12"/>
      <c r="F14" s="4"/>
      <c r="G14" s="6"/>
      <c r="H14" s="6"/>
    </row>
    <row r="15" spans="2:9" ht="15.75" thickTop="1" x14ac:dyDescent="0.25">
      <c r="B15" s="43"/>
      <c r="C15" s="39">
        <f>SUM(C10:C14)</f>
        <v>237500</v>
      </c>
      <c r="D15" s="12">
        <f>C15</f>
        <v>237500</v>
      </c>
      <c r="F15" s="4"/>
      <c r="G15" s="6"/>
    </row>
    <row r="16" spans="2:9" x14ac:dyDescent="0.25">
      <c r="B16" s="43"/>
      <c r="C16" s="12"/>
      <c r="F16" s="4"/>
      <c r="G16" s="6"/>
    </row>
    <row r="17" spans="2:9" x14ac:dyDescent="0.25">
      <c r="B17" s="43">
        <v>41301</v>
      </c>
      <c r="C17" s="12">
        <v>100000</v>
      </c>
      <c r="D17" s="12"/>
      <c r="F17" s="2"/>
      <c r="G17" s="6"/>
      <c r="H17" s="6"/>
    </row>
    <row r="18" spans="2:9" x14ac:dyDescent="0.25">
      <c r="B18" s="42">
        <v>41301</v>
      </c>
      <c r="C18" s="12">
        <v>26438.5</v>
      </c>
      <c r="D18" s="12"/>
      <c r="F18" s="2"/>
      <c r="G18" s="12"/>
      <c r="H18" s="12"/>
    </row>
    <row r="19" spans="2:9" ht="15.75" thickBot="1" x14ac:dyDescent="0.3">
      <c r="B19" s="42">
        <v>41301</v>
      </c>
      <c r="C19" s="39">
        <v>80000</v>
      </c>
      <c r="D19" s="12"/>
      <c r="F19" s="2"/>
      <c r="G19" s="13"/>
      <c r="H19" s="3"/>
    </row>
    <row r="20" spans="2:9" ht="15.75" thickTop="1" x14ac:dyDescent="0.25">
      <c r="B20" s="42"/>
      <c r="C20" s="39">
        <v>0</v>
      </c>
      <c r="D20" s="12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42"/>
      <c r="C21" s="39">
        <v>0</v>
      </c>
      <c r="D21" s="12"/>
      <c r="F21" s="2"/>
      <c r="G21" s="3"/>
      <c r="H21" s="3"/>
      <c r="I21" s="15"/>
    </row>
    <row r="22" spans="2:9" x14ac:dyDescent="0.25">
      <c r="B22" s="42"/>
      <c r="C22" s="12">
        <v>0</v>
      </c>
      <c r="D22" s="12"/>
      <c r="F22" s="2"/>
      <c r="G22" s="16"/>
      <c r="I22" s="15"/>
    </row>
    <row r="23" spans="2:9" x14ac:dyDescent="0.25">
      <c r="B23" s="38"/>
      <c r="C23" s="39">
        <v>0</v>
      </c>
      <c r="D23" s="12"/>
      <c r="F23" s="2"/>
      <c r="G23" s="6"/>
      <c r="I23" s="15"/>
    </row>
    <row r="24" spans="2:9" x14ac:dyDescent="0.25">
      <c r="B24" s="38"/>
      <c r="C24" s="12">
        <v>0</v>
      </c>
      <c r="D24" s="12"/>
      <c r="F24" s="2"/>
      <c r="G24" s="6"/>
      <c r="H24" s="3">
        <f>G24</f>
        <v>0</v>
      </c>
      <c r="I24" s="15"/>
    </row>
    <row r="25" spans="2:9" ht="15.75" thickBot="1" x14ac:dyDescent="0.3">
      <c r="B25" s="37"/>
      <c r="C25" s="44">
        <v>0</v>
      </c>
      <c r="D25" s="12"/>
      <c r="F25" s="2"/>
      <c r="G25" s="6"/>
      <c r="I25" s="15"/>
    </row>
    <row r="26" spans="2:9" ht="16.5" thickTop="1" thickBot="1" x14ac:dyDescent="0.3">
      <c r="B26" s="37"/>
      <c r="C26" s="12">
        <f>SUM(C17:C25)</f>
        <v>206438.5</v>
      </c>
      <c r="D26" s="8">
        <f>C26</f>
        <v>206438.5</v>
      </c>
      <c r="F26" s="17"/>
      <c r="G26" s="13"/>
      <c r="H26" s="13"/>
      <c r="I26" s="15"/>
    </row>
    <row r="27" spans="2:9" ht="20.25" thickTop="1" thickBot="1" x14ac:dyDescent="0.35">
      <c r="B27" s="37"/>
      <c r="C27" s="12"/>
      <c r="F27" s="18" t="s">
        <v>2</v>
      </c>
      <c r="G27" s="99">
        <f>D26+D17+D11+H9+D8+D15+D20</f>
        <v>632317</v>
      </c>
      <c r="H27" s="100"/>
      <c r="I27" s="15"/>
    </row>
    <row r="28" spans="2:9" x14ac:dyDescent="0.25">
      <c r="B28" s="37"/>
      <c r="F28" s="15"/>
      <c r="G28" s="6"/>
      <c r="H28" s="6"/>
      <c r="I28" s="15"/>
    </row>
    <row r="29" spans="2:9" ht="15.75" thickBot="1" x14ac:dyDescent="0.3">
      <c r="B29" s="37"/>
      <c r="F29" s="15"/>
      <c r="G29" s="6"/>
      <c r="H29" s="6"/>
      <c r="I29" s="15"/>
    </row>
    <row r="30" spans="2:9" ht="19.5" thickBot="1" x14ac:dyDescent="0.35">
      <c r="B30" s="37"/>
      <c r="C30" s="44"/>
      <c r="F30" s="19" t="s">
        <v>3</v>
      </c>
      <c r="G30" s="20"/>
      <c r="H30" s="21"/>
    </row>
    <row r="31" spans="2:9" ht="20.25" thickTop="1" thickBot="1" x14ac:dyDescent="0.35">
      <c r="B31" s="38"/>
      <c r="C31" s="8">
        <f>SUM(C28:C30)</f>
        <v>0</v>
      </c>
      <c r="D31" s="8">
        <f>C31</f>
        <v>0</v>
      </c>
      <c r="F31" s="22">
        <v>1</v>
      </c>
      <c r="G31" s="99">
        <v>632317</v>
      </c>
      <c r="H31" s="101"/>
    </row>
    <row r="32" spans="2:9" ht="19.5" thickBot="1" x14ac:dyDescent="0.35">
      <c r="B32" s="38"/>
      <c r="C32" s="12"/>
      <c r="F32" s="22">
        <v>2</v>
      </c>
      <c r="G32" s="99">
        <v>0</v>
      </c>
      <c r="H32" s="101"/>
    </row>
    <row r="33" spans="2:10" ht="19.5" thickBot="1" x14ac:dyDescent="0.35">
      <c r="B33" s="38"/>
      <c r="C33" s="12"/>
      <c r="F33" s="22">
        <v>3</v>
      </c>
      <c r="G33" s="95">
        <v>0</v>
      </c>
      <c r="H33" s="96"/>
    </row>
    <row r="34" spans="2:10" ht="19.5" thickBot="1" x14ac:dyDescent="0.35">
      <c r="B34" s="38"/>
      <c r="C34" s="12"/>
      <c r="F34" s="22">
        <v>4</v>
      </c>
      <c r="G34" s="95">
        <v>0</v>
      </c>
      <c r="H34" s="96"/>
    </row>
    <row r="35" spans="2:10" x14ac:dyDescent="0.25">
      <c r="B35" s="38"/>
      <c r="C35" s="12"/>
      <c r="D35" s="12"/>
    </row>
    <row r="36" spans="2:10" ht="15.75" thickBot="1" x14ac:dyDescent="0.3">
      <c r="B36" s="38"/>
      <c r="C36" s="12"/>
      <c r="D36" s="12"/>
    </row>
    <row r="37" spans="2:10" ht="18.75" x14ac:dyDescent="0.3">
      <c r="B37" s="38"/>
      <c r="C37" s="12"/>
      <c r="D37" s="12"/>
      <c r="F37" s="23" t="s">
        <v>4</v>
      </c>
      <c r="G37" s="24">
        <v>0</v>
      </c>
      <c r="H37" s="25">
        <f>G27-G31</f>
        <v>0</v>
      </c>
    </row>
    <row r="38" spans="2:10" ht="19.5" thickBot="1" x14ac:dyDescent="0.35">
      <c r="B38" s="38"/>
      <c r="C38" s="39"/>
      <c r="F38" s="26" t="s">
        <v>5</v>
      </c>
      <c r="G38" s="27"/>
      <c r="H38" s="28">
        <v>0</v>
      </c>
      <c r="I38" s="29"/>
      <c r="J38" s="30"/>
    </row>
    <row r="39" spans="2:10" x14ac:dyDescent="0.25">
      <c r="B39" s="38"/>
      <c r="C39" s="12"/>
      <c r="D39" s="12"/>
      <c r="H39" s="31"/>
      <c r="I39" s="32"/>
    </row>
    <row r="40" spans="2:10" ht="18.75" x14ac:dyDescent="0.3">
      <c r="B40" s="38"/>
      <c r="C40" s="12"/>
      <c r="F40" s="33"/>
      <c r="G40" s="15"/>
      <c r="H40" s="15"/>
    </row>
    <row r="41" spans="2:10" ht="18.75" x14ac:dyDescent="0.3">
      <c r="B41" s="38"/>
      <c r="C41" s="12"/>
      <c r="D41" s="12"/>
      <c r="F41" s="34"/>
      <c r="G41" s="33"/>
      <c r="H41" s="35"/>
    </row>
    <row r="42" spans="2:10" x14ac:dyDescent="0.25">
      <c r="B42" s="38"/>
      <c r="C42" s="12"/>
      <c r="D42" s="12"/>
      <c r="F42" s="15"/>
      <c r="G42" s="15"/>
      <c r="H42" s="15"/>
    </row>
    <row r="43" spans="2:10" x14ac:dyDescent="0.25">
      <c r="B43" s="38"/>
      <c r="C43" s="12"/>
      <c r="D43" s="12"/>
    </row>
    <row r="44" spans="2:10" x14ac:dyDescent="0.25">
      <c r="B44" s="38"/>
      <c r="C44" s="12"/>
      <c r="D44" s="12"/>
    </row>
    <row r="45" spans="2:10" x14ac:dyDescent="0.25">
      <c r="B45" s="29"/>
      <c r="C45" s="12"/>
      <c r="D45" s="12"/>
    </row>
    <row r="46" spans="2:10" x14ac:dyDescent="0.25">
      <c r="B46" s="38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29"/>
    </row>
    <row r="49" spans="2:4" x14ac:dyDescent="0.25">
      <c r="B49" s="38"/>
      <c r="C49" s="39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12"/>
      <c r="D51" s="12"/>
    </row>
    <row r="52" spans="2:4" x14ac:dyDescent="0.25">
      <c r="B52" s="29"/>
      <c r="C52" s="12"/>
      <c r="D52" s="12"/>
    </row>
    <row r="53" spans="2:4" x14ac:dyDescent="0.25">
      <c r="B53" s="29"/>
      <c r="C53" s="12"/>
      <c r="D53" s="12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18</v>
      </c>
      <c r="G1" s="97"/>
    </row>
    <row r="2" spans="2:9" x14ac:dyDescent="0.25">
      <c r="B2" s="37"/>
      <c r="F2" s="2"/>
      <c r="G2" s="3"/>
      <c r="H2" s="3"/>
    </row>
    <row r="3" spans="2:9" x14ac:dyDescent="0.25">
      <c r="B3" s="38">
        <v>41301</v>
      </c>
      <c r="C3" s="39">
        <v>21193.5</v>
      </c>
      <c r="D3" s="12"/>
      <c r="F3" s="4"/>
      <c r="G3" s="6"/>
      <c r="H3" s="6"/>
    </row>
    <row r="4" spans="2:9" x14ac:dyDescent="0.25">
      <c r="B4" s="38"/>
      <c r="C4" s="39">
        <v>0</v>
      </c>
      <c r="D4" s="12"/>
      <c r="F4" s="4"/>
      <c r="G4" s="6"/>
      <c r="H4" s="6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21193.5</v>
      </c>
      <c r="D8" s="8">
        <f>C8</f>
        <v>21193.5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>
        <v>41302</v>
      </c>
      <c r="C10" s="39">
        <v>70000</v>
      </c>
      <c r="F10" s="4"/>
      <c r="G10" s="6"/>
      <c r="H10" s="6"/>
    </row>
    <row r="11" spans="2:9" x14ac:dyDescent="0.25">
      <c r="B11" s="42">
        <v>41302</v>
      </c>
      <c r="C11" s="40">
        <v>75000</v>
      </c>
      <c r="F11" s="4"/>
      <c r="G11" s="6"/>
      <c r="H11" s="12"/>
    </row>
    <row r="12" spans="2:9" ht="15.75" thickBot="1" x14ac:dyDescent="0.3">
      <c r="B12" s="42">
        <v>41302</v>
      </c>
      <c r="C12" s="39">
        <v>10000</v>
      </c>
      <c r="F12" s="4"/>
      <c r="G12" s="13"/>
      <c r="H12" s="6"/>
    </row>
    <row r="13" spans="2:9" ht="15.75" thickTop="1" x14ac:dyDescent="0.25">
      <c r="B13" s="43">
        <v>41302</v>
      </c>
      <c r="C13" s="40">
        <v>20774.5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43"/>
      <c r="C14" s="41">
        <v>0</v>
      </c>
      <c r="D14" s="12"/>
      <c r="F14" s="4"/>
      <c r="G14" s="6"/>
      <c r="H14" s="6"/>
    </row>
    <row r="15" spans="2:9" ht="15.75" thickTop="1" x14ac:dyDescent="0.25">
      <c r="B15" s="43"/>
      <c r="C15" s="39">
        <f>SUM(C10:C14)</f>
        <v>175774.5</v>
      </c>
      <c r="D15" s="12">
        <f>C15</f>
        <v>175774.5</v>
      </c>
      <c r="F15" s="4"/>
      <c r="G15" s="6"/>
    </row>
    <row r="16" spans="2:9" x14ac:dyDescent="0.25">
      <c r="B16" s="43"/>
      <c r="C16" s="12"/>
      <c r="F16" s="4"/>
      <c r="G16" s="6"/>
    </row>
    <row r="17" spans="2:9" x14ac:dyDescent="0.25">
      <c r="B17" s="43"/>
      <c r="C17" s="12"/>
      <c r="D17" s="12"/>
      <c r="F17" s="2"/>
      <c r="G17" s="6"/>
      <c r="H17" s="6"/>
    </row>
    <row r="18" spans="2:9" x14ac:dyDescent="0.25">
      <c r="B18" s="42">
        <v>41303</v>
      </c>
      <c r="C18" s="12">
        <v>75000</v>
      </c>
      <c r="D18" s="12"/>
      <c r="F18" s="2"/>
      <c r="G18" s="12"/>
      <c r="H18" s="12"/>
    </row>
    <row r="19" spans="2:9" ht="15.75" thickBot="1" x14ac:dyDescent="0.3">
      <c r="B19" s="42">
        <v>41303</v>
      </c>
      <c r="C19" s="39">
        <v>17900</v>
      </c>
      <c r="D19" s="12"/>
      <c r="F19" s="2"/>
      <c r="G19" s="13"/>
      <c r="H19" s="3"/>
    </row>
    <row r="20" spans="2:9" ht="15.75" thickTop="1" x14ac:dyDescent="0.25">
      <c r="B20" s="42"/>
      <c r="C20" s="39">
        <v>0</v>
      </c>
      <c r="D20" s="12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42"/>
      <c r="C21" s="39">
        <v>0</v>
      </c>
      <c r="D21" s="12"/>
      <c r="F21" s="2"/>
      <c r="G21" s="3"/>
      <c r="H21" s="3"/>
      <c r="I21" s="15"/>
    </row>
    <row r="22" spans="2:9" x14ac:dyDescent="0.25">
      <c r="B22" s="42"/>
      <c r="C22" s="12">
        <v>0</v>
      </c>
      <c r="D22" s="12"/>
      <c r="F22" s="2"/>
      <c r="G22" s="16"/>
      <c r="I22" s="15"/>
    </row>
    <row r="23" spans="2:9" x14ac:dyDescent="0.25">
      <c r="B23" s="38"/>
      <c r="C23" s="39">
        <v>0</v>
      </c>
      <c r="D23" s="12"/>
      <c r="F23" s="2"/>
      <c r="G23" s="6"/>
      <c r="I23" s="15"/>
    </row>
    <row r="24" spans="2:9" x14ac:dyDescent="0.25">
      <c r="B24" s="38"/>
      <c r="C24" s="12">
        <v>0</v>
      </c>
      <c r="D24" s="12"/>
      <c r="F24" s="2"/>
      <c r="G24" s="6"/>
      <c r="H24" s="3">
        <f>G24</f>
        <v>0</v>
      </c>
      <c r="I24" s="15"/>
    </row>
    <row r="25" spans="2:9" ht="15.75" thickBot="1" x14ac:dyDescent="0.3">
      <c r="B25" s="37"/>
      <c r="C25" s="44">
        <v>0</v>
      </c>
      <c r="D25" s="12"/>
      <c r="F25" s="2"/>
      <c r="G25" s="6"/>
      <c r="I25" s="15"/>
    </row>
    <row r="26" spans="2:9" ht="16.5" thickTop="1" thickBot="1" x14ac:dyDescent="0.3">
      <c r="B26" s="37"/>
      <c r="C26" s="12">
        <f>SUM(C17:C25)</f>
        <v>92900</v>
      </c>
      <c r="D26" s="8">
        <f>C26</f>
        <v>92900</v>
      </c>
      <c r="F26" s="17"/>
      <c r="G26" s="13"/>
      <c r="H26" s="13"/>
      <c r="I26" s="15"/>
    </row>
    <row r="27" spans="2:9" ht="20.25" thickTop="1" thickBot="1" x14ac:dyDescent="0.35">
      <c r="B27" s="37"/>
      <c r="C27" s="12"/>
      <c r="F27" s="18" t="s">
        <v>2</v>
      </c>
      <c r="G27" s="99">
        <f>D26+D17+D11+H9+D8+D15+D20</f>
        <v>289868</v>
      </c>
      <c r="H27" s="100"/>
      <c r="I27" s="15"/>
    </row>
    <row r="28" spans="2:9" x14ac:dyDescent="0.25">
      <c r="B28" s="37"/>
      <c r="F28" s="15"/>
      <c r="G28" s="6"/>
      <c r="H28" s="6"/>
      <c r="I28" s="15"/>
    </row>
    <row r="29" spans="2:9" ht="15.75" thickBot="1" x14ac:dyDescent="0.3">
      <c r="B29" s="37"/>
      <c r="F29" s="15"/>
      <c r="G29" s="6"/>
      <c r="H29" s="6"/>
      <c r="I29" s="15"/>
    </row>
    <row r="30" spans="2:9" ht="19.5" thickBot="1" x14ac:dyDescent="0.35">
      <c r="B30" s="37"/>
      <c r="C30" s="44"/>
      <c r="F30" s="19" t="s">
        <v>3</v>
      </c>
      <c r="G30" s="20"/>
      <c r="H30" s="21"/>
    </row>
    <row r="31" spans="2:9" ht="20.25" thickTop="1" thickBot="1" x14ac:dyDescent="0.35">
      <c r="B31" s="38"/>
      <c r="C31" s="8">
        <f>SUM(C28:C30)</f>
        <v>0</v>
      </c>
      <c r="D31" s="8">
        <f>C31</f>
        <v>0</v>
      </c>
      <c r="F31" s="22">
        <v>1</v>
      </c>
      <c r="G31" s="99">
        <v>289867</v>
      </c>
      <c r="H31" s="101"/>
    </row>
    <row r="32" spans="2:9" ht="19.5" thickBot="1" x14ac:dyDescent="0.35">
      <c r="B32" s="38"/>
      <c r="C32" s="12"/>
      <c r="F32" s="22">
        <v>2</v>
      </c>
      <c r="G32" s="99">
        <v>0</v>
      </c>
      <c r="H32" s="101"/>
    </row>
    <row r="33" spans="2:10" ht="19.5" thickBot="1" x14ac:dyDescent="0.35">
      <c r="B33" s="38"/>
      <c r="C33" s="12"/>
      <c r="F33" s="22">
        <v>3</v>
      </c>
      <c r="G33" s="95">
        <v>0</v>
      </c>
      <c r="H33" s="96"/>
    </row>
    <row r="34" spans="2:10" ht="19.5" thickBot="1" x14ac:dyDescent="0.35">
      <c r="B34" s="38"/>
      <c r="C34" s="12"/>
      <c r="F34" s="22">
        <v>4</v>
      </c>
      <c r="G34" s="95">
        <v>0</v>
      </c>
      <c r="H34" s="96"/>
    </row>
    <row r="35" spans="2:10" x14ac:dyDescent="0.25">
      <c r="B35" s="38"/>
      <c r="C35" s="12"/>
      <c r="D35" s="12"/>
    </row>
    <row r="36" spans="2:10" ht="15.75" thickBot="1" x14ac:dyDescent="0.3">
      <c r="B36" s="38"/>
      <c r="C36" s="12"/>
      <c r="D36" s="12"/>
    </row>
    <row r="37" spans="2:10" ht="18.75" x14ac:dyDescent="0.3">
      <c r="B37" s="38"/>
      <c r="C37" s="12"/>
      <c r="D37" s="12"/>
      <c r="F37" s="23" t="s">
        <v>4</v>
      </c>
      <c r="G37" s="24">
        <v>0</v>
      </c>
      <c r="H37" s="25">
        <f>G27-G31</f>
        <v>1</v>
      </c>
    </row>
    <row r="38" spans="2:10" ht="19.5" thickBot="1" x14ac:dyDescent="0.35">
      <c r="B38" s="38"/>
      <c r="C38" s="39"/>
      <c r="F38" s="26" t="s">
        <v>5</v>
      </c>
      <c r="G38" s="27"/>
      <c r="H38" s="28">
        <v>0</v>
      </c>
      <c r="I38" s="29"/>
      <c r="J38" s="30"/>
    </row>
    <row r="39" spans="2:10" x14ac:dyDescent="0.25">
      <c r="B39" s="38"/>
      <c r="C39" s="12"/>
      <c r="D39" s="12"/>
      <c r="H39" s="31"/>
      <c r="I39" s="32"/>
    </row>
    <row r="40" spans="2:10" ht="18.75" x14ac:dyDescent="0.3">
      <c r="B40" s="38"/>
      <c r="C40" s="12"/>
      <c r="F40" s="33"/>
      <c r="G40" s="15"/>
      <c r="H40" s="15"/>
    </row>
    <row r="41" spans="2:10" ht="18.75" x14ac:dyDescent="0.3">
      <c r="B41" s="38"/>
      <c r="C41" s="12"/>
      <c r="D41" s="12"/>
      <c r="F41" s="34"/>
      <c r="G41" s="33"/>
      <c r="H41" s="35"/>
    </row>
    <row r="42" spans="2:10" x14ac:dyDescent="0.25">
      <c r="B42" s="38"/>
      <c r="C42" s="12"/>
      <c r="D42" s="12"/>
      <c r="F42" s="15"/>
      <c r="G42" s="15"/>
      <c r="H42" s="15"/>
    </row>
    <row r="43" spans="2:10" x14ac:dyDescent="0.25">
      <c r="B43" s="38"/>
      <c r="C43" s="12"/>
      <c r="D43" s="12"/>
    </row>
    <row r="44" spans="2:10" x14ac:dyDescent="0.25">
      <c r="B44" s="38"/>
      <c r="C44" s="12"/>
      <c r="D44" s="12"/>
    </row>
    <row r="45" spans="2:10" x14ac:dyDescent="0.25">
      <c r="B45" s="29"/>
      <c r="C45" s="12"/>
      <c r="D45" s="12"/>
    </row>
    <row r="46" spans="2:10" x14ac:dyDescent="0.25">
      <c r="B46" s="38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29"/>
    </row>
    <row r="49" spans="2:4" x14ac:dyDescent="0.25">
      <c r="B49" s="38"/>
      <c r="C49" s="39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12"/>
      <c r="D51" s="12"/>
    </row>
    <row r="52" spans="2:4" x14ac:dyDescent="0.25">
      <c r="B52" s="29"/>
      <c r="C52" s="12"/>
      <c r="D52" s="12"/>
    </row>
    <row r="53" spans="2:4" x14ac:dyDescent="0.25">
      <c r="B53" s="29"/>
      <c r="C53" s="12"/>
      <c r="D53" s="12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19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>
        <v>41306</v>
      </c>
      <c r="C3" s="39">
        <v>78200</v>
      </c>
      <c r="D3" s="12"/>
      <c r="F3" s="4"/>
      <c r="G3" s="6"/>
      <c r="H3" s="6"/>
    </row>
    <row r="4" spans="2:9" x14ac:dyDescent="0.25">
      <c r="B4" s="38"/>
      <c r="C4" s="39">
        <v>0</v>
      </c>
      <c r="D4" s="12"/>
      <c r="F4" s="4"/>
      <c r="G4" s="6"/>
      <c r="H4" s="6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78200</v>
      </c>
      <c r="D8" s="8">
        <f>C8</f>
        <v>78200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>
        <v>41307</v>
      </c>
      <c r="C10" s="39">
        <v>20000</v>
      </c>
      <c r="F10" s="4"/>
      <c r="G10" s="6"/>
      <c r="H10" s="6"/>
    </row>
    <row r="11" spans="2:9" x14ac:dyDescent="0.25">
      <c r="B11" s="42">
        <v>41307</v>
      </c>
      <c r="C11" s="40">
        <v>28400</v>
      </c>
      <c r="F11" s="4"/>
      <c r="G11" s="6"/>
      <c r="H11" s="12"/>
    </row>
    <row r="12" spans="2:9" ht="15.75" thickBot="1" x14ac:dyDescent="0.3">
      <c r="B12" s="42">
        <v>41307</v>
      </c>
      <c r="C12" s="39">
        <v>15000</v>
      </c>
      <c r="F12" s="4"/>
      <c r="G12" s="13"/>
      <c r="H12" s="6"/>
    </row>
    <row r="13" spans="2:9" ht="15.75" thickTop="1" x14ac:dyDescent="0.25">
      <c r="B13" s="43">
        <v>41307</v>
      </c>
      <c r="C13" s="40">
        <v>20556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>
        <v>41307</v>
      </c>
      <c r="C14" s="39">
        <v>80000</v>
      </c>
      <c r="D14" s="12"/>
      <c r="F14" s="4"/>
      <c r="G14" s="6"/>
      <c r="H14" s="6"/>
    </row>
    <row r="15" spans="2:9" ht="15.75" thickBot="1" x14ac:dyDescent="0.3">
      <c r="B15" s="43">
        <v>41307</v>
      </c>
      <c r="C15" s="41">
        <v>85000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248956</v>
      </c>
      <c r="D16" s="12">
        <f>C16</f>
        <v>248956</v>
      </c>
      <c r="F16" s="4"/>
      <c r="G16" s="6"/>
    </row>
    <row r="17" spans="2:9" x14ac:dyDescent="0.25">
      <c r="B17" s="43"/>
      <c r="C17" s="12"/>
      <c r="F17" s="4"/>
      <c r="G17" s="6"/>
    </row>
    <row r="18" spans="2:9" x14ac:dyDescent="0.25">
      <c r="B18" s="43"/>
      <c r="C18" s="12"/>
      <c r="D18" s="12"/>
      <c r="F18" s="2"/>
      <c r="G18" s="6"/>
      <c r="H18" s="6"/>
    </row>
    <row r="19" spans="2:9" x14ac:dyDescent="0.25">
      <c r="B19" s="42"/>
      <c r="C19" s="12"/>
      <c r="D19" s="12"/>
      <c r="F19" s="2"/>
      <c r="G19" s="12"/>
      <c r="H19" s="12"/>
    </row>
    <row r="20" spans="2:9" ht="15.75" thickBot="1" x14ac:dyDescent="0.3">
      <c r="B20" s="42">
        <v>41308</v>
      </c>
      <c r="C20" s="39">
        <v>11497</v>
      </c>
      <c r="D20" s="12"/>
      <c r="F20" s="2"/>
      <c r="G20" s="13"/>
      <c r="H20" s="3"/>
    </row>
    <row r="21" spans="2:9" ht="15.75" thickTop="1" x14ac:dyDescent="0.25">
      <c r="B21" s="42">
        <v>41308</v>
      </c>
      <c r="C21" s="39">
        <v>104700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41308</v>
      </c>
      <c r="C22" s="39">
        <v>155000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271197</v>
      </c>
      <c r="D27" s="8">
        <f>C27</f>
        <v>271197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</f>
        <v>598353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323353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f>G28-G32</f>
        <v>275000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F1:H1"/>
    <mergeCell ref="C1:D1"/>
    <mergeCell ref="G28:H28"/>
    <mergeCell ref="G32:H32"/>
    <mergeCell ref="G33:H33"/>
    <mergeCell ref="G34:H3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9" workbookViewId="0">
      <selection activeCell="A19"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20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x14ac:dyDescent="0.25">
      <c r="B4" s="38">
        <v>41308</v>
      </c>
      <c r="C4" s="39">
        <v>8197</v>
      </c>
      <c r="D4" s="12"/>
      <c r="F4" s="4"/>
      <c r="G4" s="6"/>
      <c r="H4" s="6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8197</v>
      </c>
      <c r="D8" s="8">
        <f>C8</f>
        <v>8197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41309</v>
      </c>
      <c r="C11" s="40">
        <v>155000</v>
      </c>
      <c r="F11" s="4"/>
      <c r="G11" s="6"/>
      <c r="H11" s="12"/>
    </row>
    <row r="12" spans="2:9" ht="15.75" thickBot="1" x14ac:dyDescent="0.3">
      <c r="B12" s="42">
        <v>41309</v>
      </c>
      <c r="C12" s="39">
        <v>8522</v>
      </c>
      <c r="F12" s="4"/>
      <c r="G12" s="13"/>
      <c r="H12" s="6"/>
    </row>
    <row r="13" spans="2:9" ht="15.75" thickTop="1" x14ac:dyDescent="0.25">
      <c r="B13" s="43">
        <v>41309</v>
      </c>
      <c r="C13" s="40">
        <v>5000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 t="s">
        <v>21</v>
      </c>
      <c r="C14" s="39">
        <v>50000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218522</v>
      </c>
      <c r="D16" s="12">
        <f>C16</f>
        <v>218522</v>
      </c>
      <c r="F16" s="4"/>
      <c r="G16" s="6"/>
    </row>
    <row r="17" spans="2:9" x14ac:dyDescent="0.25">
      <c r="B17" s="43"/>
      <c r="C17" s="12"/>
      <c r="F17" s="4"/>
      <c r="G17" s="6"/>
    </row>
    <row r="18" spans="2:9" x14ac:dyDescent="0.25">
      <c r="B18" s="43"/>
      <c r="C18" s="12"/>
      <c r="D18" s="12"/>
      <c r="F18" s="2"/>
      <c r="G18" s="6"/>
      <c r="H18" s="6"/>
    </row>
    <row r="19" spans="2:9" x14ac:dyDescent="0.25">
      <c r="B19" s="42"/>
      <c r="C19" s="12"/>
      <c r="D19" s="12"/>
      <c r="F19" s="2"/>
      <c r="G19" s="12"/>
      <c r="H19" s="12"/>
    </row>
    <row r="20" spans="2:9" ht="15.75" thickBot="1" x14ac:dyDescent="0.3">
      <c r="B20" s="42"/>
      <c r="C20" s="39"/>
      <c r="D20" s="12"/>
      <c r="F20" s="2"/>
      <c r="G20" s="13"/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41310</v>
      </c>
      <c r="C22" s="39">
        <v>68800</v>
      </c>
      <c r="D22" s="12"/>
      <c r="F22" s="2"/>
      <c r="G22" s="3"/>
      <c r="H22" s="3"/>
      <c r="I22" s="15"/>
    </row>
    <row r="23" spans="2:9" x14ac:dyDescent="0.25">
      <c r="B23" s="42">
        <v>41310</v>
      </c>
      <c r="C23" s="12">
        <v>95000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163800</v>
      </c>
      <c r="D27" s="8">
        <f>C27</f>
        <v>163800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</f>
        <v>390519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390519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f>G28-G32</f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K19" sqref="K19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22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x14ac:dyDescent="0.25">
      <c r="B4" s="38">
        <v>41310</v>
      </c>
      <c r="C4" s="39">
        <v>21139</v>
      </c>
      <c r="D4" s="12"/>
      <c r="F4" s="4"/>
      <c r="G4" s="6"/>
      <c r="H4" s="6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21139</v>
      </c>
      <c r="D8" s="8">
        <f>C8</f>
        <v>21139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41311</v>
      </c>
      <c r="C11" s="40">
        <v>51700</v>
      </c>
      <c r="F11" s="4"/>
      <c r="G11" s="6"/>
      <c r="H11" s="12"/>
    </row>
    <row r="12" spans="2:9" ht="15.75" thickBot="1" x14ac:dyDescent="0.3">
      <c r="B12" s="42">
        <v>41311</v>
      </c>
      <c r="C12" s="39">
        <v>20098</v>
      </c>
      <c r="F12" s="4"/>
      <c r="G12" s="13"/>
      <c r="H12" s="6"/>
    </row>
    <row r="13" spans="2:9" ht="15.75" thickTop="1" x14ac:dyDescent="0.25">
      <c r="B13" s="43">
        <v>41311</v>
      </c>
      <c r="C13" s="40">
        <v>70000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141798</v>
      </c>
      <c r="D16" s="12">
        <f>C16</f>
        <v>141798</v>
      </c>
      <c r="F16" s="4"/>
      <c r="G16" s="6"/>
    </row>
    <row r="17" spans="2:9" x14ac:dyDescent="0.25">
      <c r="B17" s="43"/>
      <c r="C17" s="12"/>
      <c r="F17" s="4"/>
      <c r="G17" s="6"/>
    </row>
    <row r="18" spans="2:9" x14ac:dyDescent="0.25">
      <c r="B18" s="43"/>
      <c r="C18" s="12"/>
      <c r="D18" s="12"/>
      <c r="F18" s="2"/>
      <c r="G18" s="6"/>
      <c r="H18" s="6"/>
    </row>
    <row r="19" spans="2:9" x14ac:dyDescent="0.25">
      <c r="B19" s="42"/>
      <c r="C19" s="12"/>
      <c r="D19" s="12"/>
      <c r="F19" s="2"/>
      <c r="G19" s="12"/>
      <c r="H19" s="12"/>
    </row>
    <row r="20" spans="2:9" ht="15.75" thickBot="1" x14ac:dyDescent="0.3">
      <c r="B20" s="42"/>
      <c r="C20" s="39"/>
      <c r="D20" s="12"/>
      <c r="F20" s="2"/>
      <c r="G20" s="13"/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/>
      <c r="D22" s="12"/>
      <c r="F22" s="2"/>
      <c r="G22" s="3"/>
      <c r="H22" s="3"/>
      <c r="I22" s="15"/>
    </row>
    <row r="23" spans="2:9" x14ac:dyDescent="0.25">
      <c r="B23" s="42">
        <v>41312</v>
      </c>
      <c r="C23" s="12">
        <v>137500</v>
      </c>
      <c r="D23" s="12"/>
      <c r="F23" s="2"/>
      <c r="G23" s="16"/>
      <c r="I23" s="15"/>
    </row>
    <row r="24" spans="2:9" x14ac:dyDescent="0.25">
      <c r="B24" s="38">
        <v>41312</v>
      </c>
      <c r="C24" s="39">
        <v>35000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172500</v>
      </c>
      <c r="D27" s="8">
        <f>C27</f>
        <v>172500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</f>
        <v>335437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335437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f>G28-G32</f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K19" sqref="K19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23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x14ac:dyDescent="0.25">
      <c r="B4" s="38"/>
      <c r="C4" s="39"/>
      <c r="D4" s="12"/>
      <c r="F4" s="4"/>
      <c r="G4" s="6"/>
      <c r="H4" s="6"/>
    </row>
    <row r="5" spans="2:9" x14ac:dyDescent="0.25">
      <c r="B5" s="38">
        <v>41312</v>
      </c>
      <c r="C5" s="39">
        <v>19217</v>
      </c>
      <c r="D5" s="12" t="s">
        <v>1</v>
      </c>
      <c r="F5" s="4">
        <v>41315</v>
      </c>
      <c r="G5" s="6">
        <v>90000</v>
      </c>
      <c r="H5" s="6"/>
    </row>
    <row r="6" spans="2:9" x14ac:dyDescent="0.25">
      <c r="B6" s="37"/>
      <c r="C6" s="40">
        <v>0</v>
      </c>
      <c r="D6" s="12"/>
      <c r="F6" s="4">
        <v>41315</v>
      </c>
      <c r="G6" s="5">
        <v>110000</v>
      </c>
      <c r="H6" s="8"/>
    </row>
    <row r="7" spans="2:9" ht="15.75" thickBot="1" x14ac:dyDescent="0.3">
      <c r="B7" s="38"/>
      <c r="C7" s="41">
        <v>0</v>
      </c>
      <c r="D7" s="12"/>
      <c r="F7" s="4">
        <v>41315</v>
      </c>
      <c r="G7" s="5">
        <v>80000</v>
      </c>
      <c r="H7" s="3"/>
    </row>
    <row r="8" spans="2:9" ht="16.5" thickTop="1" thickBot="1" x14ac:dyDescent="0.3">
      <c r="B8" s="38"/>
      <c r="C8" s="39">
        <f>SUM(C3:C7)</f>
        <v>19217</v>
      </c>
      <c r="D8" s="8">
        <f>C8</f>
        <v>19217</v>
      </c>
      <c r="F8" s="4">
        <v>41315</v>
      </c>
      <c r="G8" s="10">
        <v>57500</v>
      </c>
      <c r="H8" s="8"/>
    </row>
    <row r="9" spans="2:9" ht="15.75" thickTop="1" x14ac:dyDescent="0.25">
      <c r="B9" s="37"/>
      <c r="C9" s="39"/>
      <c r="F9" s="2"/>
      <c r="G9" s="6">
        <f>SUM(G3:G8)</f>
        <v>337500</v>
      </c>
      <c r="H9" s="3">
        <f>G9</f>
        <v>337500</v>
      </c>
      <c r="I9" s="3"/>
    </row>
    <row r="10" spans="2:9" x14ac:dyDescent="0.25">
      <c r="B10" s="42">
        <v>41313</v>
      </c>
      <c r="C10" s="39">
        <v>70000</v>
      </c>
      <c r="F10" s="4"/>
      <c r="G10" s="6"/>
      <c r="H10" s="6"/>
    </row>
    <row r="11" spans="2:9" x14ac:dyDescent="0.25">
      <c r="B11" s="42">
        <v>41313</v>
      </c>
      <c r="C11" s="40">
        <v>105000</v>
      </c>
      <c r="F11" s="4"/>
      <c r="G11" s="6"/>
      <c r="H11" s="12"/>
    </row>
    <row r="12" spans="2:9" ht="15.75" thickBot="1" x14ac:dyDescent="0.3">
      <c r="B12" s="42">
        <v>41313</v>
      </c>
      <c r="C12" s="39">
        <v>45000</v>
      </c>
      <c r="D12" s="45" t="s">
        <v>24</v>
      </c>
      <c r="F12" s="4"/>
      <c r="G12" s="13"/>
      <c r="H12" s="6"/>
    </row>
    <row r="13" spans="2:9" ht="15.75" thickTop="1" x14ac:dyDescent="0.25">
      <c r="B13" s="43">
        <v>41313</v>
      </c>
      <c r="C13" s="40">
        <v>9450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229450</v>
      </c>
      <c r="D16" s="12">
        <f>C16</f>
        <v>229450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6">
        <v>41304</v>
      </c>
      <c r="G18" s="47">
        <v>70000</v>
      </c>
      <c r="H18" s="6"/>
    </row>
    <row r="19" spans="2:9" x14ac:dyDescent="0.25">
      <c r="B19" s="42">
        <v>41314</v>
      </c>
      <c r="C19" s="12">
        <v>28393</v>
      </c>
      <c r="D19" s="12"/>
      <c r="F19" s="2"/>
      <c r="G19" s="12">
        <v>0</v>
      </c>
      <c r="H19" s="12"/>
    </row>
    <row r="20" spans="2:9" ht="15.75" thickBot="1" x14ac:dyDescent="0.3">
      <c r="B20" s="42">
        <v>41314</v>
      </c>
      <c r="C20" s="39">
        <v>91000</v>
      </c>
      <c r="D20" s="12"/>
      <c r="F20" s="2"/>
      <c r="G20" s="13">
        <v>0</v>
      </c>
      <c r="H20" s="3"/>
    </row>
    <row r="21" spans="2:9" ht="15.75" thickTop="1" x14ac:dyDescent="0.25">
      <c r="B21" s="42">
        <v>41314</v>
      </c>
      <c r="C21" s="39">
        <v>32675</v>
      </c>
      <c r="D21" s="12"/>
      <c r="F21" s="4"/>
      <c r="G21" s="12">
        <f>SUM(G16:G20)</f>
        <v>70000</v>
      </c>
      <c r="H21" s="12">
        <f>G21</f>
        <v>70000</v>
      </c>
      <c r="I21" s="12"/>
    </row>
    <row r="22" spans="2:9" x14ac:dyDescent="0.25">
      <c r="B22" s="42"/>
      <c r="C22" s="39">
        <v>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152068</v>
      </c>
      <c r="D27" s="8">
        <f>C27</f>
        <v>152068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808235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808184.5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f>G28-G32</f>
        <v>50.5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J24" sqref="J24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25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x14ac:dyDescent="0.25">
      <c r="B4" s="38">
        <v>41315</v>
      </c>
      <c r="C4" s="39">
        <v>23367.5</v>
      </c>
      <c r="D4" s="12"/>
      <c r="F4" s="4"/>
      <c r="G4" s="6"/>
      <c r="H4" s="6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23367.5</v>
      </c>
      <c r="D8" s="8">
        <f>C8</f>
        <v>23367.5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>
        <v>41316</v>
      </c>
      <c r="C10" s="39">
        <v>19371</v>
      </c>
      <c r="F10" s="4"/>
      <c r="G10" s="6"/>
      <c r="H10" s="6"/>
    </row>
    <row r="11" spans="2:9" x14ac:dyDescent="0.25">
      <c r="B11" s="42">
        <v>41316</v>
      </c>
      <c r="C11" s="40">
        <v>20000</v>
      </c>
      <c r="F11" s="4"/>
      <c r="G11" s="6"/>
      <c r="H11" s="12"/>
    </row>
    <row r="12" spans="2:9" ht="15.75" thickBot="1" x14ac:dyDescent="0.3">
      <c r="B12" s="42">
        <v>41316</v>
      </c>
      <c r="C12" s="39">
        <v>40000</v>
      </c>
      <c r="D12" s="50"/>
      <c r="F12" s="4"/>
      <c r="G12" s="13"/>
      <c r="H12" s="6"/>
    </row>
    <row r="13" spans="2:9" ht="15.75" thickTop="1" x14ac:dyDescent="0.25">
      <c r="B13" s="43">
        <v>41316</v>
      </c>
      <c r="C13" s="40">
        <v>45000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124371</v>
      </c>
      <c r="D16" s="12">
        <f>C16</f>
        <v>124371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>
        <v>41317</v>
      </c>
      <c r="C20" s="39">
        <v>80000</v>
      </c>
      <c r="D20" s="12"/>
      <c r="F20" s="2"/>
      <c r="G20" s="13">
        <v>0</v>
      </c>
      <c r="H20" s="3"/>
    </row>
    <row r="21" spans="2:9" ht="15.75" thickTop="1" x14ac:dyDescent="0.25">
      <c r="B21" s="42">
        <v>41317</v>
      </c>
      <c r="C21" s="39">
        <v>7200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>
        <v>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87200</v>
      </c>
      <c r="D27" s="8">
        <f>C27</f>
        <v>87200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234938.5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234938.5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4000000000000001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26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x14ac:dyDescent="0.25">
      <c r="B4" s="38">
        <v>41317</v>
      </c>
      <c r="C4" s="39">
        <v>18508.5</v>
      </c>
      <c r="D4" s="12"/>
      <c r="F4" s="4"/>
      <c r="G4" s="6"/>
      <c r="H4" s="6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SUM(C3:C7)</f>
        <v>18508.5</v>
      </c>
      <c r="D8" s="8">
        <f>C8</f>
        <v>18508.5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41318</v>
      </c>
      <c r="C11" s="40">
        <v>66800</v>
      </c>
      <c r="F11" s="4"/>
      <c r="G11" s="6"/>
      <c r="H11" s="12"/>
    </row>
    <row r="12" spans="2:9" ht="15.75" thickBot="1" x14ac:dyDescent="0.3">
      <c r="B12" s="42">
        <v>41318</v>
      </c>
      <c r="C12" s="39">
        <v>55000</v>
      </c>
      <c r="D12" s="50"/>
      <c r="F12" s="4"/>
      <c r="G12" s="13"/>
      <c r="H12" s="6"/>
    </row>
    <row r="13" spans="2:9" ht="15.75" thickTop="1" x14ac:dyDescent="0.25">
      <c r="B13" s="43"/>
      <c r="C13" s="40">
        <v>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121800</v>
      </c>
      <c r="D16" s="12">
        <f>C16</f>
        <v>121800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>
        <v>41319</v>
      </c>
      <c r="C20" s="39">
        <v>22226</v>
      </c>
      <c r="D20" s="12"/>
      <c r="F20" s="2"/>
      <c r="G20" s="13">
        <v>0</v>
      </c>
      <c r="H20" s="3"/>
    </row>
    <row r="21" spans="2:9" ht="15.75" thickTop="1" x14ac:dyDescent="0.25">
      <c r="B21" s="42">
        <v>41319</v>
      </c>
      <c r="C21" s="39">
        <v>125000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>
        <v>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147226</v>
      </c>
      <c r="D27" s="8">
        <f>C27</f>
        <v>147226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287534.5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287534.5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9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27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x14ac:dyDescent="0.25">
      <c r="B4" s="38">
        <v>41319</v>
      </c>
      <c r="C4" s="39">
        <v>94400</v>
      </c>
      <c r="D4" s="12"/>
      <c r="F4" s="4"/>
      <c r="G4" s="6"/>
      <c r="H4" s="6"/>
    </row>
    <row r="5" spans="2:9" x14ac:dyDescent="0.25">
      <c r="B5" s="38">
        <v>41319</v>
      </c>
      <c r="C5" s="39">
        <v>19679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SUM(C4:C7)</f>
        <v>114079</v>
      </c>
      <c r="D8" s="8">
        <f>C8</f>
        <v>114079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/>
      <c r="C11" s="40"/>
      <c r="F11" s="4"/>
      <c r="G11" s="6"/>
      <c r="H11" s="12"/>
    </row>
    <row r="12" spans="2:9" ht="15.75" thickBot="1" x14ac:dyDescent="0.3">
      <c r="B12" s="42">
        <v>41320</v>
      </c>
      <c r="C12" s="39">
        <v>145000</v>
      </c>
      <c r="D12" s="50"/>
      <c r="F12" s="4"/>
      <c r="G12" s="13"/>
      <c r="H12" s="6"/>
    </row>
    <row r="13" spans="2:9" ht="15.75" thickTop="1" x14ac:dyDescent="0.25">
      <c r="B13" s="43">
        <v>41320</v>
      </c>
      <c r="C13" s="40">
        <v>110000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SUM(C12:C15)</f>
        <v>255000</v>
      </c>
      <c r="D16" s="12">
        <f>C16</f>
        <v>255000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>
        <v>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SUM(C18:C26)</f>
        <v>0</v>
      </c>
      <c r="D27" s="8">
        <f>C27</f>
        <v>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369079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369079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23" t="s">
        <v>4</v>
      </c>
      <c r="G38" s="24">
        <v>0</v>
      </c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4000000000000001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0" workbookViewId="0">
      <selection activeCell="G22" sqref="G22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7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41277</v>
      </c>
      <c r="C3" s="5">
        <v>65000</v>
      </c>
      <c r="D3" s="6"/>
      <c r="F3" s="4"/>
      <c r="G3" s="6"/>
      <c r="H3" s="6"/>
    </row>
    <row r="4" spans="2:9" x14ac:dyDescent="0.25">
      <c r="B4" s="4">
        <v>41277</v>
      </c>
      <c r="C4" s="5">
        <v>30000</v>
      </c>
      <c r="D4" s="6"/>
      <c r="F4" s="4"/>
      <c r="G4" s="6"/>
      <c r="H4" s="6"/>
    </row>
    <row r="5" spans="2:9" x14ac:dyDescent="0.25">
      <c r="B5" s="4">
        <v>41277</v>
      </c>
      <c r="C5" s="5">
        <v>25000</v>
      </c>
      <c r="D5" s="6" t="s">
        <v>1</v>
      </c>
      <c r="F5" s="4"/>
      <c r="G5" s="6"/>
      <c r="H5" s="6"/>
    </row>
    <row r="6" spans="2:9" x14ac:dyDescent="0.25">
      <c r="B6" s="2">
        <v>41277</v>
      </c>
      <c r="C6" s="7">
        <v>130000</v>
      </c>
      <c r="D6" s="6"/>
      <c r="F6" s="4"/>
      <c r="G6" s="5"/>
      <c r="H6" s="8"/>
    </row>
    <row r="7" spans="2:9" ht="15.75" thickBot="1" x14ac:dyDescent="0.3">
      <c r="B7" s="4">
        <v>41277</v>
      </c>
      <c r="C7" s="9">
        <v>12424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262424</v>
      </c>
      <c r="D8" s="3">
        <f>C8</f>
        <v>262424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41278</v>
      </c>
      <c r="C10" s="5">
        <v>24250</v>
      </c>
      <c r="F10" s="4"/>
      <c r="G10" s="6"/>
      <c r="H10" s="6"/>
    </row>
    <row r="11" spans="2:9" x14ac:dyDescent="0.25">
      <c r="B11" s="11">
        <v>41278</v>
      </c>
      <c r="C11" s="7">
        <v>125000</v>
      </c>
      <c r="D11" s="8"/>
      <c r="F11" s="4"/>
      <c r="G11" s="6"/>
      <c r="H11" s="12"/>
    </row>
    <row r="12" spans="2:9" ht="15.75" thickBot="1" x14ac:dyDescent="0.3">
      <c r="B12" s="11">
        <v>41278</v>
      </c>
      <c r="C12" s="5">
        <v>90000</v>
      </c>
      <c r="F12" s="4"/>
      <c r="G12" s="13"/>
      <c r="H12" s="6"/>
    </row>
    <row r="13" spans="2:9" ht="15.75" thickTop="1" x14ac:dyDescent="0.25">
      <c r="B13" s="14"/>
      <c r="C13" s="7">
        <v>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239250</v>
      </c>
      <c r="D15" s="6">
        <f>C15</f>
        <v>239250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>
        <v>41279</v>
      </c>
      <c r="C18" s="6">
        <v>14780</v>
      </c>
      <c r="D18" s="6"/>
      <c r="F18" s="2"/>
      <c r="G18" s="12"/>
      <c r="H18" s="12"/>
    </row>
    <row r="19" spans="2:9" ht="15.75" thickBot="1" x14ac:dyDescent="0.3">
      <c r="B19" s="11"/>
      <c r="C19" s="9">
        <v>0</v>
      </c>
      <c r="D19" s="6"/>
      <c r="F19" s="2"/>
      <c r="G19" s="13"/>
      <c r="H19" s="3"/>
    </row>
    <row r="20" spans="2:9" ht="15.75" thickTop="1" x14ac:dyDescent="0.25">
      <c r="B20" s="11"/>
      <c r="C20" s="5">
        <f>SUM(C18:C19)</f>
        <v>14780</v>
      </c>
      <c r="D20" s="6">
        <f>C20</f>
        <v>14780</v>
      </c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/>
      <c r="D21" s="12"/>
      <c r="F21" s="2"/>
      <c r="G21" s="3"/>
      <c r="H21" s="3"/>
      <c r="I21" s="15"/>
    </row>
    <row r="22" spans="2:9" x14ac:dyDescent="0.25">
      <c r="B22" s="11"/>
      <c r="C22" s="6">
        <v>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SUM(C22:C25)</f>
        <v>0</v>
      </c>
      <c r="D26" s="3">
        <f>C26</f>
        <v>0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516454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316454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f>G27-G31-G32-G33</f>
        <v>200000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12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E12" sqref="E12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28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/>
      <c r="C4" s="39"/>
      <c r="D4" s="12"/>
      <c r="F4" s="38">
        <v>41322</v>
      </c>
      <c r="G4" s="12">
        <v>105000</v>
      </c>
      <c r="H4" s="35" t="s">
        <v>29</v>
      </c>
    </row>
    <row r="5" spans="2:9" x14ac:dyDescent="0.25">
      <c r="B5" s="38">
        <v>41320</v>
      </c>
      <c r="C5" s="39">
        <v>17254.5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SUM(C5:C7)</f>
        <v>17254.5</v>
      </c>
      <c r="D8" s="8">
        <f>C8</f>
        <v>17254.5</v>
      </c>
      <c r="F8" s="4"/>
      <c r="G8" s="10"/>
      <c r="H8" s="8"/>
    </row>
    <row r="9" spans="2:9" ht="15.75" thickTop="1" x14ac:dyDescent="0.25">
      <c r="B9" s="37"/>
      <c r="C9" s="39"/>
      <c r="F9" s="2"/>
      <c r="G9" s="12">
        <f>SUM(G3:G8)</f>
        <v>105000</v>
      </c>
      <c r="H9" s="8">
        <f>G9</f>
        <v>105000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41321</v>
      </c>
      <c r="C11" s="40">
        <v>72500</v>
      </c>
      <c r="F11" s="4"/>
      <c r="G11" s="6"/>
      <c r="H11" s="12"/>
    </row>
    <row r="12" spans="2:9" ht="15.75" thickBot="1" x14ac:dyDescent="0.3">
      <c r="B12" s="42">
        <v>41321</v>
      </c>
      <c r="C12" s="39">
        <v>80000</v>
      </c>
      <c r="D12" s="50"/>
      <c r="F12" s="4"/>
      <c r="G12" s="13"/>
      <c r="H12" s="6"/>
    </row>
    <row r="13" spans="2:9" ht="15.75" thickTop="1" x14ac:dyDescent="0.25">
      <c r="B13" s="43">
        <v>41321</v>
      </c>
      <c r="C13" s="40">
        <v>22624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SUM(C11:C15)</f>
        <v>175124</v>
      </c>
      <c r="D16" s="12">
        <f>C16</f>
        <v>175124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>
        <v>41322</v>
      </c>
      <c r="C21" s="39">
        <v>80000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41322</v>
      </c>
      <c r="C22" s="39">
        <v>75850</v>
      </c>
      <c r="D22" s="12"/>
      <c r="F22" s="2"/>
      <c r="G22" s="3"/>
      <c r="H22" s="3"/>
      <c r="I22" s="15"/>
    </row>
    <row r="23" spans="2:9" x14ac:dyDescent="0.25">
      <c r="B23" s="42">
        <v>41322</v>
      </c>
      <c r="C23" s="12">
        <v>95000</v>
      </c>
      <c r="D23" s="12"/>
      <c r="F23" s="2"/>
      <c r="G23" s="16"/>
      <c r="I23" s="15"/>
    </row>
    <row r="24" spans="2:9" x14ac:dyDescent="0.25">
      <c r="B24" s="38">
        <v>41322</v>
      </c>
      <c r="C24" s="39">
        <v>50000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300850</v>
      </c>
      <c r="D27" s="8">
        <f>C27</f>
        <v>300850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598228.5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588228.5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1" t="s">
        <v>30</v>
      </c>
      <c r="G38" s="52"/>
      <c r="H38" s="25">
        <f>G28-G32</f>
        <v>10000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15" sqref="F15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31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/>
      <c r="C4" s="39"/>
      <c r="D4" s="12"/>
      <c r="F4" s="4"/>
      <c r="G4" s="6"/>
      <c r="H4" s="35"/>
    </row>
    <row r="5" spans="2:9" x14ac:dyDescent="0.25">
      <c r="B5" s="38">
        <v>41322</v>
      </c>
      <c r="C5" s="39">
        <v>19523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SUM(C5:C7)</f>
        <v>19523</v>
      </c>
      <c r="D8" s="8">
        <f>C8</f>
        <v>19523</v>
      </c>
      <c r="F8" s="4"/>
      <c r="G8" s="10"/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41323</v>
      </c>
      <c r="C11" s="40">
        <v>15279</v>
      </c>
      <c r="F11" s="4"/>
      <c r="G11" s="6"/>
      <c r="H11" s="12"/>
    </row>
    <row r="12" spans="2:9" ht="15.75" thickBot="1" x14ac:dyDescent="0.3">
      <c r="B12" s="42">
        <v>41323</v>
      </c>
      <c r="C12" s="39">
        <v>85000</v>
      </c>
      <c r="D12" s="50"/>
      <c r="F12" s="4"/>
      <c r="G12" s="13"/>
      <c r="H12" s="6"/>
    </row>
    <row r="13" spans="2:9" ht="15.75" thickTop="1" x14ac:dyDescent="0.25">
      <c r="B13" s="43">
        <v>41323</v>
      </c>
      <c r="C13" s="40">
        <v>53400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SUM(C11:C15)</f>
        <v>153679</v>
      </c>
      <c r="D16" s="12">
        <f>C16</f>
        <v>153679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>
        <v>41324</v>
      </c>
      <c r="C21" s="39">
        <v>38500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41324</v>
      </c>
      <c r="C22" s="39">
        <v>70000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108500</v>
      </c>
      <c r="D27" s="8">
        <f>C27</f>
        <v>108500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281702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281702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32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/>
      <c r="C4" s="39"/>
      <c r="D4" s="12"/>
      <c r="F4" s="4"/>
      <c r="G4" s="6"/>
      <c r="H4" s="35"/>
    </row>
    <row r="5" spans="2:9" x14ac:dyDescent="0.25">
      <c r="B5" s="38">
        <v>41324</v>
      </c>
      <c r="C5" s="39">
        <v>10061</v>
      </c>
      <c r="D5" s="12" t="s">
        <v>1</v>
      </c>
      <c r="F5" s="4">
        <v>41327</v>
      </c>
      <c r="G5" s="6">
        <v>115000</v>
      </c>
      <c r="H5" s="6"/>
    </row>
    <row r="6" spans="2:9" x14ac:dyDescent="0.25">
      <c r="B6" s="37"/>
      <c r="C6" s="40">
        <v>0</v>
      </c>
      <c r="D6" s="12"/>
      <c r="F6" s="4">
        <v>41327</v>
      </c>
      <c r="G6" s="5">
        <v>99600</v>
      </c>
      <c r="H6" s="8"/>
    </row>
    <row r="7" spans="2:9" ht="15.75" thickBot="1" x14ac:dyDescent="0.3">
      <c r="B7" s="38"/>
      <c r="C7" s="41">
        <v>0</v>
      </c>
      <c r="D7" s="12"/>
      <c r="F7" s="4"/>
      <c r="G7" s="5">
        <v>0</v>
      </c>
      <c r="H7" s="3"/>
    </row>
    <row r="8" spans="2:9" ht="16.5" thickTop="1" thickBot="1" x14ac:dyDescent="0.3">
      <c r="B8" s="38"/>
      <c r="C8" s="39">
        <f>SUM(C5:C7)</f>
        <v>10061</v>
      </c>
      <c r="D8" s="8">
        <f>C8</f>
        <v>10061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214600</v>
      </c>
      <c r="H9" s="3">
        <f>G9</f>
        <v>214600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41325</v>
      </c>
      <c r="C11" s="40">
        <v>32600</v>
      </c>
      <c r="F11" s="4"/>
      <c r="G11" s="6"/>
      <c r="H11" s="12"/>
    </row>
    <row r="12" spans="2:9" ht="15.75" thickBot="1" x14ac:dyDescent="0.3">
      <c r="B12" s="42">
        <v>41325</v>
      </c>
      <c r="C12" s="39">
        <v>95000</v>
      </c>
      <c r="D12" s="50"/>
      <c r="F12" s="4"/>
      <c r="G12" s="13"/>
      <c r="H12" s="6"/>
    </row>
    <row r="13" spans="2:9" ht="15.75" thickTop="1" x14ac:dyDescent="0.25">
      <c r="B13" s="43">
        <v>41325</v>
      </c>
      <c r="C13" s="40">
        <v>13326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SUM(C11:C15)</f>
        <v>140926</v>
      </c>
      <c r="D16" s="12">
        <f>C16</f>
        <v>140926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>
        <v>41326</v>
      </c>
      <c r="C21" s="39">
        <v>17868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41326</v>
      </c>
      <c r="C22" s="39">
        <v>62000</v>
      </c>
      <c r="D22" s="12"/>
      <c r="F22" s="2"/>
      <c r="G22" s="3"/>
      <c r="H22" s="3"/>
      <c r="I22" s="15"/>
    </row>
    <row r="23" spans="2:9" x14ac:dyDescent="0.25">
      <c r="B23" s="42">
        <v>41326</v>
      </c>
      <c r="C23" s="12">
        <v>130000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209868</v>
      </c>
      <c r="D27" s="8">
        <f>C27</f>
        <v>209868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575455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575455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33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41327</v>
      </c>
      <c r="C4" s="39">
        <v>14844.5</v>
      </c>
      <c r="D4" s="12"/>
      <c r="F4" s="4"/>
      <c r="G4" s="6"/>
      <c r="H4" s="35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>
        <v>0</v>
      </c>
      <c r="H7" s="3"/>
    </row>
    <row r="8" spans="2:9" ht="16.5" thickTop="1" thickBot="1" x14ac:dyDescent="0.3">
      <c r="B8" s="38"/>
      <c r="C8" s="39">
        <f>SUM(C4:C7)</f>
        <v>14844.5</v>
      </c>
      <c r="D8" s="8">
        <f>C8</f>
        <v>14844.5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41328</v>
      </c>
      <c r="C11" s="40">
        <v>28902.5</v>
      </c>
      <c r="F11" s="4"/>
      <c r="G11" s="6"/>
      <c r="H11" s="12"/>
    </row>
    <row r="12" spans="2:9" ht="15.75" thickBot="1" x14ac:dyDescent="0.3">
      <c r="B12" s="42">
        <v>41328</v>
      </c>
      <c r="C12" s="39">
        <v>82700</v>
      </c>
      <c r="D12" s="50"/>
      <c r="F12" s="4"/>
      <c r="G12" s="13"/>
      <c r="H12" s="6"/>
    </row>
    <row r="13" spans="2:9" ht="15.75" thickTop="1" x14ac:dyDescent="0.25">
      <c r="B13" s="43">
        <v>41328</v>
      </c>
      <c r="C13" s="40">
        <v>70000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SUM(C11:C15)</f>
        <v>181602.5</v>
      </c>
      <c r="D16" s="12">
        <f>C16</f>
        <v>181602.5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>
        <v>41329</v>
      </c>
      <c r="C21" s="39">
        <v>35000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41329</v>
      </c>
      <c r="C22" s="39">
        <v>75000</v>
      </c>
      <c r="D22" s="12"/>
      <c r="F22" s="2"/>
      <c r="G22" s="3"/>
      <c r="H22" s="3"/>
      <c r="I22" s="15"/>
    </row>
    <row r="23" spans="2:9" x14ac:dyDescent="0.25">
      <c r="B23" s="42">
        <v>41329</v>
      </c>
      <c r="C23" s="12">
        <v>50000</v>
      </c>
      <c r="D23" s="12"/>
      <c r="F23" s="2"/>
      <c r="G23" s="16"/>
      <c r="I23" s="15"/>
    </row>
    <row r="24" spans="2:9" x14ac:dyDescent="0.25">
      <c r="B24" s="38">
        <v>41329</v>
      </c>
      <c r="C24" s="39">
        <v>70000</v>
      </c>
      <c r="D24" s="12"/>
      <c r="F24" s="2"/>
      <c r="G24" s="6"/>
      <c r="I24" s="15"/>
    </row>
    <row r="25" spans="2:9" x14ac:dyDescent="0.25">
      <c r="B25" s="38">
        <v>41329</v>
      </c>
      <c r="C25" s="12">
        <v>73000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>
        <v>41329</v>
      </c>
      <c r="C26" s="44">
        <v>12500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315500</v>
      </c>
      <c r="D27" s="8">
        <f>C27</f>
        <v>315500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511947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511947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0" workbookViewId="0">
      <selection activeCell="D9" sqref="D9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34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41329</v>
      </c>
      <c r="C4" s="39">
        <v>21553</v>
      </c>
      <c r="D4" s="12"/>
      <c r="F4" s="4"/>
      <c r="G4" s="6"/>
      <c r="H4" s="35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>
        <v>0</v>
      </c>
      <c r="H7" s="3"/>
    </row>
    <row r="8" spans="2:9" ht="16.5" thickTop="1" thickBot="1" x14ac:dyDescent="0.3">
      <c r="B8" s="38"/>
      <c r="C8" s="39">
        <f>SUM(C4:C7)</f>
        <v>21553</v>
      </c>
      <c r="D8" s="8">
        <f>C8</f>
        <v>21553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/>
      <c r="C11" s="40"/>
      <c r="F11" s="4"/>
      <c r="G11" s="6"/>
      <c r="H11" s="12"/>
    </row>
    <row r="12" spans="2:9" ht="15.75" thickBot="1" x14ac:dyDescent="0.3">
      <c r="B12" s="42">
        <v>41330</v>
      </c>
      <c r="C12" s="39">
        <v>65000</v>
      </c>
      <c r="D12" s="50"/>
      <c r="F12" s="4"/>
      <c r="G12" s="13"/>
      <c r="H12" s="6"/>
    </row>
    <row r="13" spans="2:9" ht="15.75" thickTop="1" x14ac:dyDescent="0.25">
      <c r="B13" s="43">
        <v>41330</v>
      </c>
      <c r="C13" s="40">
        <v>21204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>
        <v>41330</v>
      </c>
      <c r="C14" s="39">
        <v>105000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SUM(C11:C15)</f>
        <v>191204</v>
      </c>
      <c r="D16" s="12">
        <f>C16</f>
        <v>191204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/>
      <c r="D22" s="12"/>
      <c r="F22" s="2"/>
      <c r="G22" s="3"/>
      <c r="H22" s="3"/>
      <c r="I22" s="15"/>
    </row>
    <row r="23" spans="2:9" x14ac:dyDescent="0.25">
      <c r="B23" s="42">
        <v>41331</v>
      </c>
      <c r="C23" s="12">
        <v>53200</v>
      </c>
      <c r="D23" s="12"/>
      <c r="F23" s="2"/>
      <c r="G23" s="16"/>
      <c r="I23" s="15"/>
    </row>
    <row r="24" spans="2:9" x14ac:dyDescent="0.25">
      <c r="B24" s="38">
        <v>41331</v>
      </c>
      <c r="C24" s="39">
        <v>55000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108200</v>
      </c>
      <c r="D27" s="8">
        <f>C27</f>
        <v>108200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320957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320957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4000000000000001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J21" sqref="J21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35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>
        <v>41332</v>
      </c>
      <c r="C3" s="39">
        <v>90000</v>
      </c>
      <c r="D3" s="12"/>
      <c r="F3" s="4"/>
      <c r="G3" s="6"/>
      <c r="H3" s="6"/>
    </row>
    <row r="4" spans="2:9" ht="18.75" x14ac:dyDescent="0.3">
      <c r="B4" s="38">
        <v>41332</v>
      </c>
      <c r="C4" s="39">
        <v>90000</v>
      </c>
      <c r="D4" s="12"/>
      <c r="F4" s="4"/>
      <c r="G4" s="6"/>
      <c r="H4" s="35"/>
    </row>
    <row r="5" spans="2:9" x14ac:dyDescent="0.25">
      <c r="B5" s="38">
        <v>41332</v>
      </c>
      <c r="C5" s="39">
        <v>19334.5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>
        <v>0</v>
      </c>
      <c r="H7" s="3"/>
    </row>
    <row r="8" spans="2:9" ht="16.5" thickTop="1" thickBot="1" x14ac:dyDescent="0.3">
      <c r="B8" s="38"/>
      <c r="C8" s="39">
        <f>SUM(C3:C7)</f>
        <v>199334.5</v>
      </c>
      <c r="D8" s="8">
        <f>C8</f>
        <v>199334.5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/>
      <c r="C11" s="40"/>
      <c r="F11" s="4"/>
      <c r="G11" s="6"/>
      <c r="H11" s="12"/>
    </row>
    <row r="12" spans="2:9" ht="15.75" thickBot="1" x14ac:dyDescent="0.3">
      <c r="B12" s="42">
        <v>41333</v>
      </c>
      <c r="C12" s="39">
        <v>125000</v>
      </c>
      <c r="D12" s="50"/>
      <c r="F12" s="4"/>
      <c r="G12" s="13"/>
      <c r="H12" s="6"/>
    </row>
    <row r="13" spans="2:9" ht="15.75" thickTop="1" x14ac:dyDescent="0.25">
      <c r="B13" s="43">
        <v>41333</v>
      </c>
      <c r="C13" s="40">
        <v>38900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>
        <v>41333</v>
      </c>
      <c r="C14" s="39">
        <v>26064.5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SUM(C11:C15)</f>
        <v>189964.5</v>
      </c>
      <c r="D16" s="12">
        <f>C16</f>
        <v>189964.5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/>
      <c r="D22" s="12"/>
      <c r="F22" s="2"/>
      <c r="G22" s="3"/>
      <c r="H22" s="3"/>
      <c r="I22" s="15"/>
    </row>
    <row r="23" spans="2:9" x14ac:dyDescent="0.25">
      <c r="B23" s="42"/>
      <c r="C23" s="12"/>
      <c r="D23" s="12"/>
      <c r="F23" s="2"/>
      <c r="G23" s="16"/>
      <c r="I23" s="15"/>
    </row>
    <row r="24" spans="2:9" x14ac:dyDescent="0.25">
      <c r="B24" s="38"/>
      <c r="C24" s="39"/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0</v>
      </c>
      <c r="D27" s="8">
        <f>C27</f>
        <v>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389299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389299.5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-0.5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22" sqref="F22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36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>
        <v>41336</v>
      </c>
      <c r="G3" s="6">
        <v>70000</v>
      </c>
      <c r="H3" s="6"/>
    </row>
    <row r="4" spans="2:9" ht="18.75" x14ac:dyDescent="0.3">
      <c r="B4" s="38"/>
      <c r="C4" s="39"/>
      <c r="D4" s="12"/>
      <c r="F4" s="4">
        <v>41336</v>
      </c>
      <c r="G4" s="6">
        <v>35000</v>
      </c>
      <c r="H4" s="35"/>
    </row>
    <row r="5" spans="2:9" x14ac:dyDescent="0.25">
      <c r="B5" s="38">
        <v>41333</v>
      </c>
      <c r="C5" s="39">
        <v>32718.5</v>
      </c>
      <c r="D5" s="12" t="s">
        <v>1</v>
      </c>
      <c r="F5" s="4">
        <v>41336</v>
      </c>
      <c r="G5" s="6">
        <v>56200</v>
      </c>
      <c r="H5" s="6"/>
    </row>
    <row r="6" spans="2:9" x14ac:dyDescent="0.25">
      <c r="B6" s="37">
        <v>41333</v>
      </c>
      <c r="C6" s="40">
        <v>19844.5</v>
      </c>
      <c r="D6" s="12"/>
      <c r="F6" s="4">
        <v>41336</v>
      </c>
      <c r="G6" s="5">
        <v>100000</v>
      </c>
      <c r="H6" s="8"/>
    </row>
    <row r="7" spans="2:9" ht="15.75" thickBot="1" x14ac:dyDescent="0.3">
      <c r="B7" s="38"/>
      <c r="C7" s="41">
        <v>0</v>
      </c>
      <c r="D7" s="12"/>
      <c r="F7" s="4">
        <v>41336</v>
      </c>
      <c r="G7" s="5">
        <v>90000</v>
      </c>
      <c r="H7" s="3"/>
    </row>
    <row r="8" spans="2:9" ht="16.5" thickTop="1" thickBot="1" x14ac:dyDescent="0.3">
      <c r="B8" s="38"/>
      <c r="C8" s="39">
        <f>SUM(C5:C7)</f>
        <v>52563</v>
      </c>
      <c r="D8" s="8">
        <f>C8</f>
        <v>52563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351200</v>
      </c>
      <c r="H9" s="3">
        <f>G9</f>
        <v>351200</v>
      </c>
      <c r="I9" s="3"/>
    </row>
    <row r="10" spans="2:9" x14ac:dyDescent="0.25">
      <c r="B10" s="42">
        <v>41334</v>
      </c>
      <c r="C10" s="39">
        <v>110000</v>
      </c>
      <c r="F10" s="4"/>
      <c r="G10" s="6"/>
      <c r="H10" s="6"/>
    </row>
    <row r="11" spans="2:9" x14ac:dyDescent="0.25">
      <c r="B11" s="42">
        <v>41334</v>
      </c>
      <c r="C11" s="40">
        <v>90000</v>
      </c>
      <c r="F11" s="4"/>
      <c r="G11" s="6"/>
      <c r="H11" s="12"/>
    </row>
    <row r="12" spans="2:9" ht="15.75" thickBot="1" x14ac:dyDescent="0.3">
      <c r="B12" s="42">
        <v>41334</v>
      </c>
      <c r="C12" s="39">
        <v>110000</v>
      </c>
      <c r="D12" s="50"/>
      <c r="F12" s="4"/>
      <c r="G12" s="13"/>
      <c r="H12" s="6"/>
    </row>
    <row r="13" spans="2:9" ht="15.75" thickTop="1" x14ac:dyDescent="0.25">
      <c r="B13" s="43"/>
      <c r="C13" s="40">
        <v>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310000</v>
      </c>
      <c r="D16" s="12">
        <f>C16</f>
        <v>310000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/>
      <c r="D22" s="12"/>
      <c r="F22" s="2"/>
      <c r="G22" s="3"/>
      <c r="H22" s="3"/>
      <c r="I22" s="15"/>
    </row>
    <row r="23" spans="2:9" x14ac:dyDescent="0.25">
      <c r="B23" s="42">
        <v>41335</v>
      </c>
      <c r="C23" s="12">
        <v>30000</v>
      </c>
      <c r="D23" s="12"/>
      <c r="F23" s="2"/>
      <c r="G23" s="16"/>
      <c r="I23" s="15"/>
    </row>
    <row r="24" spans="2:9" x14ac:dyDescent="0.25">
      <c r="B24" s="38">
        <v>41335</v>
      </c>
      <c r="C24" s="39">
        <v>17047.5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47047.5</v>
      </c>
      <c r="D27" s="8">
        <f>C27</f>
        <v>47047.5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760810.5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760810.5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5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D24" sqref="D24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38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41336</v>
      </c>
      <c r="C4" s="39">
        <v>11999.5</v>
      </c>
      <c r="D4" s="12"/>
      <c r="F4" s="4"/>
      <c r="G4" s="6"/>
      <c r="H4" s="35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SUM(C4:C7)</f>
        <v>11999.5</v>
      </c>
      <c r="D8" s="8">
        <f>C8</f>
        <v>11999.5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41337</v>
      </c>
      <c r="C11" s="40">
        <v>110000</v>
      </c>
      <c r="F11" s="4"/>
      <c r="G11" s="6"/>
      <c r="H11" s="12"/>
    </row>
    <row r="12" spans="2:9" ht="15.75" thickBot="1" x14ac:dyDescent="0.3">
      <c r="B12" s="42">
        <v>41337</v>
      </c>
      <c r="C12" s="39">
        <v>42000</v>
      </c>
      <c r="D12" s="50"/>
      <c r="F12" s="4"/>
      <c r="G12" s="13"/>
      <c r="H12" s="6"/>
    </row>
    <row r="13" spans="2:9" ht="15.75" thickTop="1" x14ac:dyDescent="0.25">
      <c r="B13" s="43">
        <v>41337</v>
      </c>
      <c r="C13" s="40">
        <v>24625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176625</v>
      </c>
      <c r="D16" s="12">
        <f>C16</f>
        <v>176625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>
        <v>41338</v>
      </c>
      <c r="C21" s="39">
        <v>50700</v>
      </c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41338</v>
      </c>
      <c r="C22" s="39">
        <v>70000</v>
      </c>
      <c r="D22" s="12"/>
      <c r="F22" s="2"/>
      <c r="G22" s="3"/>
      <c r="H22" s="3"/>
      <c r="I22" s="15"/>
    </row>
    <row r="23" spans="2:9" x14ac:dyDescent="0.25">
      <c r="B23" s="42"/>
      <c r="C23" s="12">
        <v>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120700</v>
      </c>
      <c r="D27" s="8">
        <f>C27</f>
        <v>120700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</f>
        <v>309324.5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309324.5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5" right="0.12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33" sqref="G33:H33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5.140625" customWidth="1"/>
  </cols>
  <sheetData>
    <row r="1" spans="2:9" ht="21" x14ac:dyDescent="0.35">
      <c r="C1" s="98" t="s">
        <v>0</v>
      </c>
      <c r="D1" s="98"/>
      <c r="E1" s="1"/>
      <c r="F1" s="97" t="s">
        <v>37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41338</v>
      </c>
      <c r="C4" s="39">
        <v>22733.5</v>
      </c>
      <c r="D4" s="12"/>
      <c r="F4" s="4"/>
      <c r="G4" s="6"/>
      <c r="H4" s="35"/>
    </row>
    <row r="5" spans="2:9" x14ac:dyDescent="0.25">
      <c r="B5" s="38">
        <v>41338</v>
      </c>
      <c r="C5" s="39">
        <v>30000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6.5" thickTop="1" thickBot="1" x14ac:dyDescent="0.3">
      <c r="B8" s="38"/>
      <c r="C8" s="39">
        <f>SUM(C4:C7)</f>
        <v>52733.5</v>
      </c>
      <c r="D8" s="8">
        <f>C8</f>
        <v>52733.5</v>
      </c>
      <c r="F8" s="4"/>
      <c r="G8" s="10">
        <v>0</v>
      </c>
      <c r="H8" s="8"/>
    </row>
    <row r="9" spans="2:9" ht="15.75" thickTop="1" x14ac:dyDescent="0.25">
      <c r="B9" s="37"/>
      <c r="C9" s="39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42">
        <v>41339</v>
      </c>
      <c r="C10" s="39">
        <v>40000</v>
      </c>
      <c r="F10" s="4"/>
      <c r="G10" s="6"/>
      <c r="H10" s="6"/>
    </row>
    <row r="11" spans="2:9" x14ac:dyDescent="0.25">
      <c r="B11" s="42">
        <v>41339</v>
      </c>
      <c r="C11" s="40">
        <v>20000</v>
      </c>
      <c r="F11" s="4"/>
      <c r="G11" s="6"/>
      <c r="H11" s="12"/>
    </row>
    <row r="12" spans="2:9" ht="15.75" thickBot="1" x14ac:dyDescent="0.3">
      <c r="B12" s="42">
        <v>41339</v>
      </c>
      <c r="C12" s="39">
        <v>25000</v>
      </c>
      <c r="D12" s="50"/>
      <c r="F12" s="4"/>
      <c r="G12" s="13"/>
      <c r="H12" s="6"/>
    </row>
    <row r="13" spans="2:9" ht="15.75" thickTop="1" x14ac:dyDescent="0.25">
      <c r="B13" s="43">
        <v>41339</v>
      </c>
      <c r="C13" s="40">
        <v>20000</v>
      </c>
      <c r="F13" s="4"/>
      <c r="G13" s="5">
        <f>SUM(G11:G12)</f>
        <v>0</v>
      </c>
      <c r="H13" s="3">
        <f>G13</f>
        <v>0</v>
      </c>
      <c r="I13" s="3"/>
    </row>
    <row r="14" spans="2:9" x14ac:dyDescent="0.25">
      <c r="B14" s="43">
        <v>41339</v>
      </c>
      <c r="C14" s="39">
        <v>15000</v>
      </c>
      <c r="D14" s="12"/>
      <c r="F14" s="4"/>
      <c r="G14" s="6"/>
      <c r="H14" s="6"/>
    </row>
    <row r="15" spans="2:9" x14ac:dyDescent="0.25">
      <c r="B15" s="43">
        <v>41339</v>
      </c>
      <c r="C15" s="39">
        <v>25000</v>
      </c>
      <c r="D15" s="12"/>
      <c r="F15" s="4"/>
      <c r="G15" s="6"/>
      <c r="H15" s="6"/>
    </row>
    <row r="16" spans="2:9" x14ac:dyDescent="0.25">
      <c r="B16" s="43">
        <v>41339</v>
      </c>
      <c r="C16" s="8">
        <v>25974.5</v>
      </c>
      <c r="F16" s="4"/>
      <c r="G16" s="6"/>
    </row>
    <row r="17" spans="2:9" x14ac:dyDescent="0.25">
      <c r="B17" s="43"/>
      <c r="C17" s="39">
        <f>SUM(C10:C16)</f>
        <v>170974.5</v>
      </c>
      <c r="D17" s="12">
        <f>C17</f>
        <v>170974.5</v>
      </c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41340</v>
      </c>
      <c r="C22" s="39">
        <v>74500</v>
      </c>
      <c r="D22" s="12"/>
      <c r="F22" s="2"/>
      <c r="G22" s="3"/>
      <c r="H22" s="3"/>
      <c r="I22" s="15"/>
    </row>
    <row r="23" spans="2:9" x14ac:dyDescent="0.25">
      <c r="B23" s="42">
        <v>41340</v>
      </c>
      <c r="C23" s="12">
        <v>90000</v>
      </c>
      <c r="D23" s="12"/>
      <c r="F23" s="2"/>
      <c r="G23" s="16"/>
      <c r="I23" s="15"/>
    </row>
    <row r="24" spans="2:9" x14ac:dyDescent="0.25">
      <c r="B24" s="38"/>
      <c r="C24" s="39">
        <v>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164500</v>
      </c>
      <c r="D27" s="8">
        <f>C27</f>
        <v>164500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D27+D18+D11+H9+D8+D17+D21+H21</f>
        <v>388208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388208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56000000000000005" right="0.22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6" workbookViewId="0">
      <selection activeCell="A16"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39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41340</v>
      </c>
      <c r="C4" s="39">
        <v>24186.5</v>
      </c>
      <c r="D4" s="12"/>
      <c r="F4" s="4">
        <v>41343</v>
      </c>
      <c r="G4" s="6">
        <v>100000</v>
      </c>
      <c r="H4" s="35"/>
    </row>
    <row r="5" spans="2:9" x14ac:dyDescent="0.25">
      <c r="B5" s="38"/>
      <c r="C5" s="39">
        <v>0</v>
      </c>
      <c r="D5" s="12" t="s">
        <v>1</v>
      </c>
      <c r="F5" s="4">
        <v>41343</v>
      </c>
      <c r="G5" s="6">
        <v>35000</v>
      </c>
      <c r="H5" s="6"/>
    </row>
    <row r="6" spans="2:9" x14ac:dyDescent="0.25">
      <c r="B6" s="37"/>
      <c r="C6" s="40">
        <v>0</v>
      </c>
      <c r="D6" s="12"/>
      <c r="F6" s="4">
        <v>41343</v>
      </c>
      <c r="G6" s="5">
        <v>57500</v>
      </c>
      <c r="H6" s="8"/>
    </row>
    <row r="7" spans="2:9" ht="15.75" thickBot="1" x14ac:dyDescent="0.3">
      <c r="B7" s="38"/>
      <c r="C7" s="41">
        <v>0</v>
      </c>
      <c r="D7" s="12"/>
      <c r="F7" s="4">
        <v>41343</v>
      </c>
      <c r="G7" s="5">
        <v>60000</v>
      </c>
      <c r="H7" s="3"/>
    </row>
    <row r="8" spans="2:9" ht="15.75" thickTop="1" x14ac:dyDescent="0.25">
      <c r="B8" s="38"/>
      <c r="C8" s="39">
        <f>SUM(C4:C7)</f>
        <v>24186.5</v>
      </c>
      <c r="D8" s="8">
        <f>C8</f>
        <v>24186.5</v>
      </c>
      <c r="F8" s="4">
        <v>41343</v>
      </c>
      <c r="G8" s="55">
        <v>42800</v>
      </c>
      <c r="H8" s="8"/>
    </row>
    <row r="9" spans="2:9" x14ac:dyDescent="0.25">
      <c r="B9" s="37"/>
      <c r="C9" s="39"/>
      <c r="F9" s="2">
        <v>41343</v>
      </c>
      <c r="G9" s="6">
        <v>50000</v>
      </c>
      <c r="H9" s="3"/>
      <c r="I9" s="3"/>
    </row>
    <row r="10" spans="2:9" x14ac:dyDescent="0.25">
      <c r="B10" s="42">
        <v>41341</v>
      </c>
      <c r="C10" s="39">
        <v>85000</v>
      </c>
      <c r="F10" s="4">
        <v>41343</v>
      </c>
      <c r="G10" s="6">
        <v>69160</v>
      </c>
      <c r="H10" s="6"/>
    </row>
    <row r="11" spans="2:9" x14ac:dyDescent="0.25">
      <c r="B11" s="42">
        <v>41341</v>
      </c>
      <c r="C11" s="40">
        <v>27885</v>
      </c>
      <c r="F11" s="4"/>
      <c r="G11" s="6">
        <v>0</v>
      </c>
      <c r="H11" s="12"/>
    </row>
    <row r="12" spans="2:9" ht="15.75" thickBot="1" x14ac:dyDescent="0.3">
      <c r="B12" s="42">
        <v>41341</v>
      </c>
      <c r="C12" s="39">
        <v>119400</v>
      </c>
      <c r="D12" s="50"/>
      <c r="F12" s="4"/>
      <c r="G12" s="13">
        <v>0</v>
      </c>
      <c r="H12" s="6"/>
    </row>
    <row r="13" spans="2:9" ht="15.75" thickTop="1" x14ac:dyDescent="0.25">
      <c r="B13" s="43"/>
      <c r="C13" s="40">
        <v>0</v>
      </c>
      <c r="F13" s="4"/>
      <c r="G13" s="5">
        <f>SUM(G4:G12)</f>
        <v>414460</v>
      </c>
      <c r="H13" s="8">
        <f>G13</f>
        <v>414460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232285</v>
      </c>
      <c r="D16" s="12">
        <f>C16</f>
        <v>232285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>
        <v>41342</v>
      </c>
      <c r="C22" s="39">
        <v>36600</v>
      </c>
      <c r="D22" s="12"/>
      <c r="F22" s="2"/>
      <c r="G22" s="3"/>
      <c r="H22" s="3"/>
      <c r="I22" s="15"/>
    </row>
    <row r="23" spans="2:9" x14ac:dyDescent="0.25">
      <c r="B23" s="42">
        <v>41342</v>
      </c>
      <c r="C23" s="12">
        <v>160000</v>
      </c>
      <c r="D23" s="12"/>
      <c r="F23" s="2"/>
      <c r="G23" s="16"/>
      <c r="I23" s="15"/>
    </row>
    <row r="24" spans="2:9" x14ac:dyDescent="0.25">
      <c r="B24" s="38">
        <v>41342</v>
      </c>
      <c r="C24" s="39">
        <v>37500</v>
      </c>
      <c r="D24" s="12"/>
      <c r="F24" s="2"/>
      <c r="G24" s="6"/>
      <c r="I24" s="15"/>
    </row>
    <row r="25" spans="2:9" x14ac:dyDescent="0.25">
      <c r="B25" s="38">
        <v>41342</v>
      </c>
      <c r="C25" s="12">
        <v>24388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258488</v>
      </c>
      <c r="D27" s="8">
        <f>C27</f>
        <v>258488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D27+D18+D11+H9+D8+D16+D21+H21+H13</f>
        <v>929419.5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928399.5</v>
      </c>
      <c r="H32" s="101"/>
    </row>
    <row r="33" spans="2:10" ht="19.5" thickBot="1" x14ac:dyDescent="0.35">
      <c r="B33" s="38"/>
      <c r="C33" s="12"/>
      <c r="F33" s="22">
        <v>2</v>
      </c>
      <c r="G33" s="99">
        <v>1020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G28-G32-G33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4000000000000001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8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/>
      <c r="C3" s="5"/>
      <c r="D3" s="6"/>
      <c r="F3" s="4"/>
      <c r="G3" s="6"/>
      <c r="H3" s="6"/>
    </row>
    <row r="4" spans="2:9" x14ac:dyDescent="0.25">
      <c r="B4" s="4">
        <v>41279</v>
      </c>
      <c r="C4" s="5">
        <v>70000</v>
      </c>
      <c r="D4" s="6"/>
      <c r="F4" s="4"/>
      <c r="G4" s="6"/>
      <c r="H4" s="6"/>
    </row>
    <row r="5" spans="2:9" x14ac:dyDescent="0.25">
      <c r="B5" s="4">
        <v>41279</v>
      </c>
      <c r="C5" s="5">
        <v>110000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SUM(C4:C7)</f>
        <v>180000</v>
      </c>
      <c r="D8" s="3">
        <f>C8</f>
        <v>180000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41280</v>
      </c>
      <c r="C10" s="5">
        <v>115000</v>
      </c>
      <c r="F10" s="4"/>
      <c r="G10" s="6"/>
      <c r="H10" s="6"/>
    </row>
    <row r="11" spans="2:9" x14ac:dyDescent="0.25">
      <c r="B11" s="11">
        <v>41280</v>
      </c>
      <c r="C11" s="7">
        <v>85000</v>
      </c>
      <c r="D11" s="8"/>
      <c r="F11" s="4"/>
      <c r="G11" s="6"/>
      <c r="H11" s="12"/>
    </row>
    <row r="12" spans="2:9" ht="15.75" thickBot="1" x14ac:dyDescent="0.3">
      <c r="B12" s="11">
        <v>41280</v>
      </c>
      <c r="C12" s="5">
        <v>55000</v>
      </c>
      <c r="F12" s="4"/>
      <c r="G12" s="13"/>
      <c r="H12" s="6"/>
    </row>
    <row r="13" spans="2:9" ht="15.75" thickTop="1" x14ac:dyDescent="0.25">
      <c r="B13" s="14">
        <v>41280</v>
      </c>
      <c r="C13" s="7">
        <v>18495.5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273495.5</v>
      </c>
      <c r="D15" s="6">
        <f>C15</f>
        <v>273495.5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>
        <v>41281</v>
      </c>
      <c r="C18" s="6">
        <v>45000</v>
      </c>
      <c r="D18" s="6"/>
      <c r="F18" s="2"/>
      <c r="G18" s="12"/>
      <c r="H18" s="12"/>
    </row>
    <row r="19" spans="2:9" ht="15.75" thickBot="1" x14ac:dyDescent="0.3">
      <c r="B19" s="11">
        <v>41281</v>
      </c>
      <c r="C19" s="5">
        <v>8500</v>
      </c>
      <c r="D19" s="6"/>
      <c r="F19" s="2"/>
      <c r="G19" s="13"/>
      <c r="H19" s="3"/>
    </row>
    <row r="20" spans="2:9" ht="15.75" thickTop="1" x14ac:dyDescent="0.25">
      <c r="B20" s="11">
        <v>41281</v>
      </c>
      <c r="C20" s="5">
        <v>11703</v>
      </c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>
        <v>41281</v>
      </c>
      <c r="C21" s="5">
        <v>40000</v>
      </c>
      <c r="D21" s="12"/>
      <c r="F21" s="2"/>
      <c r="G21" s="3"/>
      <c r="H21" s="3"/>
      <c r="I21" s="15"/>
    </row>
    <row r="22" spans="2:9" x14ac:dyDescent="0.25">
      <c r="B22" s="11"/>
      <c r="C22" s="6">
        <v>200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SUM(C18:C25)</f>
        <v>105403</v>
      </c>
      <c r="D26" s="3">
        <f>C26</f>
        <v>105403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558898.5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558898.5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f>G27-G31-G32-G33</f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12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0" workbookViewId="0">
      <selection activeCell="A10"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40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41343</v>
      </c>
      <c r="C4" s="39">
        <v>15895</v>
      </c>
      <c r="D4" s="12"/>
      <c r="F4" s="4"/>
      <c r="G4" s="6"/>
      <c r="H4" s="35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5.75" thickTop="1" x14ac:dyDescent="0.25">
      <c r="B8" s="38"/>
      <c r="C8" s="39">
        <f>SUM(C4:C7)</f>
        <v>15895</v>
      </c>
      <c r="D8" s="8">
        <f>C8</f>
        <v>15895</v>
      </c>
      <c r="F8" s="4"/>
      <c r="G8" s="55"/>
      <c r="H8" s="8"/>
    </row>
    <row r="9" spans="2:9" x14ac:dyDescent="0.25">
      <c r="B9" s="37"/>
      <c r="C9" s="39"/>
      <c r="F9" s="2"/>
      <c r="G9" s="6"/>
      <c r="H9" s="3"/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>
        <v>41344</v>
      </c>
      <c r="C11" s="40">
        <v>108500</v>
      </c>
      <c r="F11" s="4"/>
      <c r="G11" s="6">
        <v>0</v>
      </c>
      <c r="H11" s="12"/>
    </row>
    <row r="12" spans="2:9" ht="15.75" thickBot="1" x14ac:dyDescent="0.3">
      <c r="B12" s="42">
        <v>41344</v>
      </c>
      <c r="C12" s="39">
        <v>11230.5</v>
      </c>
      <c r="D12" s="50"/>
      <c r="F12" s="4"/>
      <c r="G12" s="13">
        <v>0</v>
      </c>
      <c r="H12" s="6"/>
    </row>
    <row r="13" spans="2:9" ht="15.75" thickTop="1" x14ac:dyDescent="0.25">
      <c r="B13" s="43"/>
      <c r="C13" s="40">
        <v>0</v>
      </c>
      <c r="F13" s="4"/>
      <c r="G13" s="5">
        <f>SUM(G4:G12)</f>
        <v>0</v>
      </c>
      <c r="H13" s="8">
        <f>G13</f>
        <v>0</v>
      </c>
      <c r="I13" s="3"/>
    </row>
    <row r="14" spans="2:9" x14ac:dyDescent="0.25">
      <c r="B14" s="43"/>
      <c r="C14" s="39">
        <v>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119730.5</v>
      </c>
      <c r="D16" s="12">
        <f>C16</f>
        <v>119730.5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/>
      <c r="D22" s="12"/>
      <c r="F22" s="2"/>
      <c r="G22" s="3"/>
      <c r="H22" s="3"/>
      <c r="I22" s="15"/>
    </row>
    <row r="23" spans="2:9" x14ac:dyDescent="0.25">
      <c r="B23" s="42">
        <v>41345</v>
      </c>
      <c r="C23" s="12">
        <v>100000</v>
      </c>
      <c r="D23" s="12"/>
      <c r="F23" s="2"/>
      <c r="G23" s="16"/>
      <c r="I23" s="15"/>
    </row>
    <row r="24" spans="2:9" x14ac:dyDescent="0.25">
      <c r="B24" s="38">
        <v>41345</v>
      </c>
      <c r="C24" s="39">
        <v>89900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189900</v>
      </c>
      <c r="D27" s="8">
        <f>C27</f>
        <v>189900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D27+D18+D11+H9+D8+D16+D21+H21+H13</f>
        <v>325525.5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325525.5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G28-G32-G33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2.7109375" style="8" bestFit="1" customWidth="1"/>
    <col min="4" max="4" width="13" style="8" bestFit="1" customWidth="1"/>
    <col min="5" max="5" width="2.7109375" customWidth="1"/>
    <col min="6" max="6" width="16.28515625" customWidth="1"/>
    <col min="7" max="7" width="14.710937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41</v>
      </c>
      <c r="G1" s="97"/>
      <c r="H1" s="97"/>
    </row>
    <row r="2" spans="2:9" x14ac:dyDescent="0.25">
      <c r="B2" s="37"/>
      <c r="F2" s="2"/>
      <c r="G2" s="3"/>
      <c r="H2" s="3"/>
    </row>
    <row r="3" spans="2:9" x14ac:dyDescent="0.25">
      <c r="B3" s="38"/>
      <c r="C3" s="39"/>
      <c r="D3" s="12"/>
      <c r="F3" s="4"/>
      <c r="G3" s="6"/>
      <c r="H3" s="6"/>
    </row>
    <row r="4" spans="2:9" ht="18.75" x14ac:dyDescent="0.3">
      <c r="B4" s="38">
        <v>41345</v>
      </c>
      <c r="C4" s="39">
        <v>17623</v>
      </c>
      <c r="D4" s="12"/>
      <c r="F4" s="4"/>
      <c r="G4" s="6"/>
      <c r="H4" s="35"/>
    </row>
    <row r="5" spans="2:9" x14ac:dyDescent="0.25">
      <c r="B5" s="38"/>
      <c r="C5" s="39">
        <v>0</v>
      </c>
      <c r="D5" s="12" t="s">
        <v>1</v>
      </c>
      <c r="F5" s="4"/>
      <c r="G5" s="6"/>
      <c r="H5" s="6"/>
    </row>
    <row r="6" spans="2:9" x14ac:dyDescent="0.25">
      <c r="B6" s="37"/>
      <c r="C6" s="40">
        <v>0</v>
      </c>
      <c r="D6" s="12"/>
      <c r="F6" s="4"/>
      <c r="G6" s="5"/>
      <c r="H6" s="8"/>
    </row>
    <row r="7" spans="2:9" ht="15.75" thickBot="1" x14ac:dyDescent="0.3">
      <c r="B7" s="38"/>
      <c r="C7" s="41">
        <v>0</v>
      </c>
      <c r="D7" s="12"/>
      <c r="F7" s="4"/>
      <c r="G7" s="5"/>
      <c r="H7" s="3"/>
    </row>
    <row r="8" spans="2:9" ht="15.75" thickTop="1" x14ac:dyDescent="0.25">
      <c r="B8" s="38"/>
      <c r="C8" s="39">
        <f>SUM(C4:C7)</f>
        <v>17623</v>
      </c>
      <c r="D8" s="8">
        <f>C8</f>
        <v>17623</v>
      </c>
      <c r="F8" s="4"/>
      <c r="G8" s="55"/>
      <c r="H8" s="8"/>
    </row>
    <row r="9" spans="2:9" x14ac:dyDescent="0.25">
      <c r="B9" s="37"/>
      <c r="C9" s="39"/>
      <c r="F9" s="2"/>
      <c r="G9" s="6"/>
      <c r="H9" s="3"/>
      <c r="I9" s="3"/>
    </row>
    <row r="10" spans="2:9" x14ac:dyDescent="0.25">
      <c r="B10" s="42"/>
      <c r="C10" s="39"/>
      <c r="F10" s="4"/>
      <c r="G10" s="6"/>
      <c r="H10" s="6"/>
    </row>
    <row r="11" spans="2:9" x14ac:dyDescent="0.25">
      <c r="B11" s="42"/>
      <c r="C11" s="40"/>
      <c r="F11" s="4"/>
      <c r="G11" s="6">
        <v>0</v>
      </c>
      <c r="H11" s="12"/>
    </row>
    <row r="12" spans="2:9" ht="15.75" thickBot="1" x14ac:dyDescent="0.3">
      <c r="B12" s="42">
        <v>41346</v>
      </c>
      <c r="C12" s="39">
        <v>55000</v>
      </c>
      <c r="D12" s="50"/>
      <c r="F12" s="4"/>
      <c r="G12" s="13">
        <v>0</v>
      </c>
      <c r="H12" s="6"/>
    </row>
    <row r="13" spans="2:9" ht="15.75" thickTop="1" x14ac:dyDescent="0.25">
      <c r="B13" s="43">
        <v>41346</v>
      </c>
      <c r="C13" s="40">
        <v>16275</v>
      </c>
      <c r="F13" s="4"/>
      <c r="G13" s="5">
        <f>SUM(G4:G12)</f>
        <v>0</v>
      </c>
      <c r="H13" s="8">
        <f>G13</f>
        <v>0</v>
      </c>
      <c r="I13" s="3"/>
    </row>
    <row r="14" spans="2:9" x14ac:dyDescent="0.25">
      <c r="B14" s="43">
        <v>41346</v>
      </c>
      <c r="C14" s="39">
        <v>80000</v>
      </c>
      <c r="D14" s="12"/>
      <c r="F14" s="4"/>
      <c r="G14" s="6"/>
      <c r="H14" s="6"/>
    </row>
    <row r="15" spans="2:9" ht="15.75" thickBot="1" x14ac:dyDescent="0.3">
      <c r="B15" s="43"/>
      <c r="C15" s="41">
        <v>0</v>
      </c>
      <c r="D15" s="12"/>
      <c r="F15" s="4"/>
      <c r="G15" s="6"/>
      <c r="H15" s="6"/>
    </row>
    <row r="16" spans="2:9" ht="15.75" thickTop="1" x14ac:dyDescent="0.25">
      <c r="B16" s="43"/>
      <c r="C16" s="39">
        <f>SUM(C10:C15)</f>
        <v>151275</v>
      </c>
      <c r="D16" s="12">
        <f>C16</f>
        <v>151275</v>
      </c>
      <c r="F16" s="4"/>
      <c r="G16" s="6"/>
    </row>
    <row r="17" spans="2:9" x14ac:dyDescent="0.25">
      <c r="B17" s="43"/>
      <c r="C17" s="12"/>
      <c r="F17" s="4"/>
      <c r="G17" s="6"/>
    </row>
    <row r="18" spans="2:9" ht="15.75" x14ac:dyDescent="0.25">
      <c r="B18" s="43"/>
      <c r="C18" s="12"/>
      <c r="D18" s="12"/>
      <c r="F18" s="48"/>
      <c r="G18" s="49"/>
      <c r="H18" s="6"/>
    </row>
    <row r="19" spans="2:9" x14ac:dyDescent="0.25">
      <c r="B19" s="42"/>
      <c r="C19" s="12"/>
      <c r="D19" s="12"/>
      <c r="F19" s="2"/>
      <c r="G19" s="12">
        <v>0</v>
      </c>
      <c r="H19" s="12"/>
    </row>
    <row r="20" spans="2:9" ht="15.75" thickBot="1" x14ac:dyDescent="0.3">
      <c r="B20" s="42"/>
      <c r="C20" s="39"/>
      <c r="D20" s="12"/>
      <c r="F20" s="2"/>
      <c r="G20" s="13">
        <v>0</v>
      </c>
      <c r="H20" s="3"/>
    </row>
    <row r="21" spans="2:9" ht="15.75" thickTop="1" x14ac:dyDescent="0.25">
      <c r="B21" s="42"/>
      <c r="C21" s="39"/>
      <c r="D21" s="12"/>
      <c r="F21" s="4"/>
      <c r="G21" s="12">
        <f>SUM(G16:G20)</f>
        <v>0</v>
      </c>
      <c r="H21" s="12">
        <f>G21</f>
        <v>0</v>
      </c>
      <c r="I21" s="12"/>
    </row>
    <row r="22" spans="2:9" x14ac:dyDescent="0.25">
      <c r="B22" s="42"/>
      <c r="C22" s="39"/>
      <c r="D22" s="12"/>
      <c r="F22" s="2"/>
      <c r="G22" s="3"/>
      <c r="H22" s="3"/>
      <c r="I22" s="15"/>
    </row>
    <row r="23" spans="2:9" x14ac:dyDescent="0.25">
      <c r="B23" s="42">
        <v>41347</v>
      </c>
      <c r="C23" s="12">
        <v>60000</v>
      </c>
      <c r="D23" s="12"/>
      <c r="F23" s="2"/>
      <c r="G23" s="16"/>
      <c r="I23" s="15"/>
    </row>
    <row r="24" spans="2:9" x14ac:dyDescent="0.25">
      <c r="B24" s="38">
        <v>41347</v>
      </c>
      <c r="C24" s="39">
        <v>78000</v>
      </c>
      <c r="D24" s="12"/>
      <c r="F24" s="2"/>
      <c r="G24" s="6"/>
      <c r="I24" s="15"/>
    </row>
    <row r="25" spans="2:9" x14ac:dyDescent="0.25">
      <c r="B25" s="38"/>
      <c r="C25" s="12">
        <v>0</v>
      </c>
      <c r="D25" s="12"/>
      <c r="F25" s="2"/>
      <c r="G25" s="6"/>
      <c r="H25" s="3">
        <f>G25</f>
        <v>0</v>
      </c>
      <c r="I25" s="15"/>
    </row>
    <row r="26" spans="2:9" ht="15.75" thickBot="1" x14ac:dyDescent="0.3">
      <c r="B26" s="37"/>
      <c r="C26" s="44">
        <v>0</v>
      </c>
      <c r="D26" s="12"/>
      <c r="F26" s="2"/>
      <c r="G26" s="6"/>
      <c r="I26" s="15"/>
    </row>
    <row r="27" spans="2:9" ht="16.5" thickTop="1" thickBot="1" x14ac:dyDescent="0.3">
      <c r="B27" s="37"/>
      <c r="C27" s="12">
        <f>SUM(C21:C26)</f>
        <v>138000</v>
      </c>
      <c r="D27" s="8">
        <f>C27</f>
        <v>138000</v>
      </c>
      <c r="F27" s="17"/>
      <c r="G27" s="13"/>
      <c r="H27" s="13"/>
      <c r="I27" s="15"/>
    </row>
    <row r="28" spans="2:9" ht="20.25" thickTop="1" thickBot="1" x14ac:dyDescent="0.35">
      <c r="B28" s="37"/>
      <c r="C28" s="12"/>
      <c r="F28" s="18" t="s">
        <v>2</v>
      </c>
      <c r="G28" s="99">
        <f>D27+D18+D11+H9+D8+D16+D21+H21+H13</f>
        <v>306898</v>
      </c>
      <c r="H28" s="100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9.5" thickBot="1" x14ac:dyDescent="0.35">
      <c r="B31" s="37"/>
      <c r="C31" s="44"/>
      <c r="F31" s="19" t="s">
        <v>3</v>
      </c>
      <c r="G31" s="20"/>
      <c r="H31" s="21"/>
    </row>
    <row r="32" spans="2:9" ht="20.25" thickTop="1" thickBot="1" x14ac:dyDescent="0.35">
      <c r="B32" s="38"/>
      <c r="C32" s="8">
        <f>SUM(C29:C31)</f>
        <v>0</v>
      </c>
      <c r="D32" s="8">
        <f>C32</f>
        <v>0</v>
      </c>
      <c r="F32" s="22">
        <v>1</v>
      </c>
      <c r="G32" s="99">
        <v>306898</v>
      </c>
      <c r="H32" s="101"/>
    </row>
    <row r="33" spans="2:10" ht="19.5" thickBot="1" x14ac:dyDescent="0.35">
      <c r="B33" s="38"/>
      <c r="C33" s="12"/>
      <c r="F33" s="22">
        <v>2</v>
      </c>
      <c r="G33" s="99">
        <v>0</v>
      </c>
      <c r="H33" s="101"/>
    </row>
    <row r="34" spans="2:10" ht="19.5" thickBot="1" x14ac:dyDescent="0.35">
      <c r="B34" s="38"/>
      <c r="C34" s="12"/>
      <c r="F34" s="22">
        <v>3</v>
      </c>
      <c r="G34" s="95">
        <v>0</v>
      </c>
      <c r="H34" s="96"/>
    </row>
    <row r="35" spans="2:10" ht="19.5" thickBot="1" x14ac:dyDescent="0.35">
      <c r="B35" s="38"/>
      <c r="C35" s="12"/>
      <c r="F35" s="22">
        <v>4</v>
      </c>
      <c r="G35" s="95">
        <v>0</v>
      </c>
      <c r="H35" s="96"/>
    </row>
    <row r="36" spans="2:10" x14ac:dyDescent="0.25">
      <c r="B36" s="38"/>
      <c r="C36" s="12"/>
      <c r="D36" s="12"/>
    </row>
    <row r="37" spans="2:10" ht="15.75" thickBot="1" x14ac:dyDescent="0.3">
      <c r="B37" s="38"/>
      <c r="C37" s="12"/>
      <c r="D37" s="12"/>
    </row>
    <row r="38" spans="2:10" ht="18.75" x14ac:dyDescent="0.3">
      <c r="B38" s="38"/>
      <c r="C38" s="12"/>
      <c r="D38" s="12"/>
      <c r="F38" s="53" t="s">
        <v>4</v>
      </c>
      <c r="G38" s="54"/>
      <c r="H38" s="25">
        <f>G28-G32-G33</f>
        <v>0</v>
      </c>
    </row>
    <row r="39" spans="2:10" ht="19.5" thickBot="1" x14ac:dyDescent="0.35">
      <c r="B39" s="38"/>
      <c r="C39" s="39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2"/>
      <c r="D40" s="12"/>
      <c r="H40" s="31"/>
      <c r="I40" s="32"/>
    </row>
    <row r="41" spans="2:10" ht="18.75" x14ac:dyDescent="0.3">
      <c r="B41" s="38"/>
      <c r="C41" s="12"/>
      <c r="F41" s="33"/>
      <c r="G41" s="15"/>
      <c r="H41" s="15"/>
    </row>
    <row r="42" spans="2:10" ht="18.75" x14ac:dyDescent="0.3">
      <c r="B42" s="38"/>
      <c r="C42" s="12"/>
      <c r="D42" s="12"/>
      <c r="F42" s="34"/>
      <c r="G42" s="33"/>
      <c r="H42" s="35"/>
    </row>
    <row r="43" spans="2:10" x14ac:dyDescent="0.25">
      <c r="B43" s="38"/>
      <c r="C43" s="12"/>
      <c r="D43" s="12"/>
      <c r="F43" s="15"/>
      <c r="G43" s="15"/>
      <c r="H43" s="15"/>
    </row>
    <row r="44" spans="2:10" x14ac:dyDescent="0.25">
      <c r="B44" s="38"/>
      <c r="C44" s="12"/>
      <c r="D44" s="12"/>
    </row>
    <row r="45" spans="2:10" x14ac:dyDescent="0.25">
      <c r="B45" s="38"/>
      <c r="C45" s="12"/>
      <c r="D45" s="12"/>
    </row>
    <row r="46" spans="2:10" x14ac:dyDescent="0.25">
      <c r="B46" s="29"/>
      <c r="C46" s="12"/>
      <c r="D46" s="12"/>
    </row>
    <row r="47" spans="2:10" x14ac:dyDescent="0.25">
      <c r="B47" s="38"/>
      <c r="C47" s="12"/>
      <c r="D47" s="12"/>
    </row>
    <row r="48" spans="2:10" x14ac:dyDescent="0.25">
      <c r="B48" s="38"/>
      <c r="C48" s="12"/>
      <c r="D48" s="12"/>
    </row>
    <row r="49" spans="2:4" x14ac:dyDescent="0.25">
      <c r="B49" s="38"/>
      <c r="C49" s="12"/>
      <c r="D49" s="29"/>
    </row>
    <row r="50" spans="2:4" x14ac:dyDescent="0.25">
      <c r="B50" s="38"/>
      <c r="C50" s="39"/>
      <c r="D50" s="29"/>
    </row>
    <row r="51" spans="2:4" x14ac:dyDescent="0.25">
      <c r="B51" s="38"/>
      <c r="C51" s="39"/>
      <c r="D51" s="29"/>
    </row>
    <row r="52" spans="2:4" x14ac:dyDescent="0.25">
      <c r="B52" s="38"/>
      <c r="C52" s="12"/>
      <c r="D52" s="12"/>
    </row>
    <row r="53" spans="2:4" x14ac:dyDescent="0.25">
      <c r="B53" s="29"/>
      <c r="C53" s="12"/>
      <c r="D53" s="12"/>
    </row>
    <row r="54" spans="2:4" x14ac:dyDescent="0.25">
      <c r="B54" s="29"/>
      <c r="C54" s="12"/>
      <c r="D54" s="12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42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>
        <v>41347</v>
      </c>
      <c r="C3" s="61">
        <v>12897</v>
      </c>
      <c r="D3" s="55"/>
      <c r="F3" s="60"/>
      <c r="G3" s="55"/>
      <c r="H3" s="55"/>
    </row>
    <row r="4" spans="2:9" ht="18.75" x14ac:dyDescent="0.3">
      <c r="B4" s="60"/>
      <c r="C4" s="61">
        <v>0</v>
      </c>
      <c r="D4" s="55"/>
      <c r="F4" s="60"/>
      <c r="G4" s="55"/>
      <c r="H4" s="62"/>
    </row>
    <row r="5" spans="2:9" x14ac:dyDescent="0.25">
      <c r="B5" s="60"/>
      <c r="C5" s="61">
        <v>0</v>
      </c>
      <c r="D5" s="55" t="s">
        <v>1</v>
      </c>
      <c r="F5" s="60"/>
      <c r="G5" s="55"/>
      <c r="H5" s="55"/>
    </row>
    <row r="6" spans="2:9" x14ac:dyDescent="0.25">
      <c r="B6" s="58"/>
      <c r="C6" s="63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>
        <v>41350</v>
      </c>
      <c r="G7" s="61">
        <v>105000</v>
      </c>
      <c r="H7" s="59"/>
    </row>
    <row r="8" spans="2:9" ht="15.75" thickTop="1" x14ac:dyDescent="0.25">
      <c r="B8" s="60"/>
      <c r="C8" s="61">
        <f>SUM(C3:C7)</f>
        <v>12897</v>
      </c>
      <c r="D8" s="59">
        <f>C8</f>
        <v>12897</v>
      </c>
      <c r="F8" s="60">
        <v>41350</v>
      </c>
      <c r="G8" s="55">
        <v>60000</v>
      </c>
      <c r="H8" s="59"/>
    </row>
    <row r="9" spans="2:9" x14ac:dyDescent="0.25">
      <c r="B9" s="58"/>
      <c r="C9" s="61"/>
      <c r="F9" s="58">
        <v>41350</v>
      </c>
      <c r="G9" s="55">
        <v>68000</v>
      </c>
      <c r="H9" s="59"/>
      <c r="I9" s="59"/>
    </row>
    <row r="10" spans="2:9" x14ac:dyDescent="0.25">
      <c r="B10" s="65"/>
      <c r="C10" s="61"/>
      <c r="F10" s="60">
        <v>41350</v>
      </c>
      <c r="G10" s="55">
        <v>20000</v>
      </c>
      <c r="H10" s="55"/>
    </row>
    <row r="11" spans="2:9" x14ac:dyDescent="0.25">
      <c r="B11" s="65">
        <v>41348</v>
      </c>
      <c r="C11" s="63">
        <v>100000</v>
      </c>
      <c r="F11" s="60"/>
      <c r="G11" s="55">
        <v>0</v>
      </c>
      <c r="H11" s="55"/>
    </row>
    <row r="12" spans="2:9" ht="15.75" thickBot="1" x14ac:dyDescent="0.3">
      <c r="B12" s="65">
        <v>41348</v>
      </c>
      <c r="C12" s="61">
        <v>44600</v>
      </c>
      <c r="D12" s="66"/>
      <c r="F12" s="60"/>
      <c r="G12" s="10">
        <v>0</v>
      </c>
      <c r="H12" s="55"/>
    </row>
    <row r="13" spans="2:9" ht="15.75" thickTop="1" x14ac:dyDescent="0.25">
      <c r="B13" s="67">
        <v>41348</v>
      </c>
      <c r="C13" s="63">
        <v>110000</v>
      </c>
      <c r="F13" s="60"/>
      <c r="G13" s="61">
        <f>SUM(G4:G12)</f>
        <v>253000</v>
      </c>
      <c r="H13" s="59">
        <f>G13</f>
        <v>253000</v>
      </c>
      <c r="I13" s="59"/>
    </row>
    <row r="14" spans="2:9" x14ac:dyDescent="0.25">
      <c r="B14" s="67">
        <v>41348</v>
      </c>
      <c r="C14" s="61">
        <v>21683.5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276283.5</v>
      </c>
      <c r="D16" s="55">
        <f>C16</f>
        <v>276283.5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>
        <v>41349</v>
      </c>
      <c r="G18" s="69">
        <v>70000</v>
      </c>
      <c r="H18" s="70" t="s">
        <v>29</v>
      </c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>
        <v>41349</v>
      </c>
      <c r="C20" s="61">
        <v>65000</v>
      </c>
      <c r="D20" s="55"/>
      <c r="F20" s="58"/>
      <c r="G20" s="10">
        <v>0</v>
      </c>
      <c r="H20" s="59"/>
    </row>
    <row r="21" spans="2:9" ht="15.75" thickTop="1" x14ac:dyDescent="0.25">
      <c r="B21" s="65">
        <v>41349</v>
      </c>
      <c r="C21" s="61">
        <v>384</v>
      </c>
      <c r="D21" s="55"/>
      <c r="F21" s="60"/>
      <c r="G21" s="55">
        <f>SUM(G16:G20)</f>
        <v>70000</v>
      </c>
      <c r="H21" s="55">
        <f>G21</f>
        <v>70000</v>
      </c>
      <c r="I21" s="55"/>
    </row>
    <row r="22" spans="2:9" x14ac:dyDescent="0.25">
      <c r="B22" s="65">
        <v>41349</v>
      </c>
      <c r="C22" s="61">
        <v>65000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x14ac:dyDescent="0.25">
      <c r="B24" s="60"/>
      <c r="C24" s="61">
        <v>0</v>
      </c>
      <c r="D24" s="55"/>
      <c r="F24" s="58"/>
      <c r="G24" s="55"/>
      <c r="I24" s="71"/>
    </row>
    <row r="25" spans="2:9" x14ac:dyDescent="0.25">
      <c r="B25" s="60"/>
      <c r="C25" s="55">
        <v>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SUM(C20:C26)</f>
        <v>130384</v>
      </c>
      <c r="D27" s="59">
        <f>C27</f>
        <v>130384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742564.5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742564.5</v>
      </c>
      <c r="H32" s="101"/>
    </row>
    <row r="33" spans="2:10" ht="19.5" thickBot="1" x14ac:dyDescent="0.35">
      <c r="B33" s="60"/>
      <c r="C33" s="55"/>
      <c r="F33" s="77">
        <v>2</v>
      </c>
      <c r="G33" s="106">
        <v>0</v>
      </c>
      <c r="H33" s="107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H23" sqref="H23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43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>
        <v>41350</v>
      </c>
      <c r="C4" s="61">
        <v>8762</v>
      </c>
      <c r="D4" s="55"/>
      <c r="F4" s="60"/>
      <c r="G4" s="55"/>
      <c r="H4" s="62"/>
    </row>
    <row r="5" spans="2:9" x14ac:dyDescent="0.25">
      <c r="B5" s="60"/>
      <c r="C5" s="61">
        <v>0</v>
      </c>
      <c r="D5" s="55" t="s">
        <v>1</v>
      </c>
      <c r="F5" s="60"/>
      <c r="G5" s="55"/>
      <c r="H5" s="55"/>
    </row>
    <row r="6" spans="2:9" x14ac:dyDescent="0.25">
      <c r="B6" s="58"/>
      <c r="C6" s="63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SUM(C4:C7)</f>
        <v>8762</v>
      </c>
      <c r="D8" s="59">
        <f>C8</f>
        <v>8762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5">
        <v>41351</v>
      </c>
      <c r="C11" s="63">
        <v>40000</v>
      </c>
      <c r="F11" s="60"/>
      <c r="G11" s="55">
        <v>0</v>
      </c>
      <c r="H11" s="55"/>
    </row>
    <row r="12" spans="2:9" ht="15.75" thickBot="1" x14ac:dyDescent="0.3">
      <c r="B12" s="65">
        <v>41351</v>
      </c>
      <c r="C12" s="61">
        <v>50000</v>
      </c>
      <c r="D12" s="66"/>
      <c r="F12" s="60"/>
      <c r="G12" s="10">
        <v>0</v>
      </c>
      <c r="H12" s="55"/>
    </row>
    <row r="13" spans="2:9" ht="15.75" thickTop="1" x14ac:dyDescent="0.25">
      <c r="B13" s="14">
        <v>41351</v>
      </c>
      <c r="C13" s="63">
        <v>45000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67">
        <v>41351</v>
      </c>
      <c r="C14" s="61">
        <v>55000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190000</v>
      </c>
      <c r="D16" s="55">
        <f>C16</f>
        <v>190000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>
        <v>41352</v>
      </c>
      <c r="C21" s="61">
        <v>60000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41352</v>
      </c>
      <c r="C22" s="61">
        <v>55000</v>
      </c>
      <c r="D22" s="55"/>
      <c r="F22" s="58"/>
      <c r="G22" s="59"/>
      <c r="H22" s="59"/>
      <c r="I22" s="71"/>
    </row>
    <row r="23" spans="2:9" x14ac:dyDescent="0.25">
      <c r="B23" s="65">
        <v>41352</v>
      </c>
      <c r="C23" s="55">
        <v>60000</v>
      </c>
      <c r="D23" s="55"/>
      <c r="F23" s="58"/>
      <c r="G23" s="72"/>
      <c r="I23" s="71"/>
    </row>
    <row r="24" spans="2:9" x14ac:dyDescent="0.25">
      <c r="B24" s="60">
        <v>41352</v>
      </c>
      <c r="C24" s="61">
        <v>5576.5</v>
      </c>
      <c r="D24" s="55"/>
      <c r="F24" s="58"/>
      <c r="G24" s="55"/>
      <c r="I24" s="71"/>
    </row>
    <row r="25" spans="2:9" x14ac:dyDescent="0.25">
      <c r="B25" s="60"/>
      <c r="C25" s="55">
        <v>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180576.5</v>
      </c>
      <c r="D27" s="59">
        <f>C27</f>
        <v>180576.5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379338.5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379338.5</v>
      </c>
      <c r="H32" s="101"/>
    </row>
    <row r="33" spans="2:10" ht="19.5" thickBot="1" x14ac:dyDescent="0.35">
      <c r="B33" s="60"/>
      <c r="C33" s="55"/>
      <c r="F33" s="77">
        <v>2</v>
      </c>
      <c r="G33" s="106">
        <v>0</v>
      </c>
      <c r="H33" s="107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49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I19" sqref="I19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45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41347</v>
      </c>
      <c r="C5" s="61">
        <v>50000</v>
      </c>
      <c r="D5" s="55" t="s">
        <v>1</v>
      </c>
      <c r="F5" s="60"/>
      <c r="G5" s="55"/>
      <c r="H5" s="55"/>
    </row>
    <row r="6" spans="2:9" x14ac:dyDescent="0.25">
      <c r="B6" s="58"/>
      <c r="C6" s="63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SUM(C4:C7)</f>
        <v>50000</v>
      </c>
      <c r="D8" s="59">
        <f>C8</f>
        <v>50000</v>
      </c>
      <c r="F8" s="60"/>
      <c r="G8" s="55"/>
      <c r="H8" s="59"/>
    </row>
    <row r="9" spans="2:9" x14ac:dyDescent="0.25">
      <c r="B9" s="58"/>
      <c r="C9" s="61"/>
      <c r="F9" s="58">
        <v>41354</v>
      </c>
      <c r="G9" s="55">
        <v>70000</v>
      </c>
      <c r="H9" s="59"/>
      <c r="I9" s="59"/>
    </row>
    <row r="10" spans="2:9" x14ac:dyDescent="0.25">
      <c r="B10" s="65"/>
      <c r="C10" s="61"/>
      <c r="F10" s="60">
        <v>41354</v>
      </c>
      <c r="G10" s="55">
        <v>120500</v>
      </c>
      <c r="H10" s="55"/>
    </row>
    <row r="11" spans="2:9" x14ac:dyDescent="0.25">
      <c r="B11" s="65">
        <v>41352</v>
      </c>
      <c r="C11" s="63">
        <v>16657</v>
      </c>
      <c r="F11" s="60"/>
      <c r="G11" s="55">
        <v>0</v>
      </c>
      <c r="H11" s="55"/>
    </row>
    <row r="12" spans="2:9" ht="15.75" thickBot="1" x14ac:dyDescent="0.3">
      <c r="B12" s="65"/>
      <c r="C12" s="61">
        <v>0</v>
      </c>
      <c r="D12" s="66"/>
      <c r="F12" s="60"/>
      <c r="G12" s="10">
        <v>0</v>
      </c>
      <c r="H12" s="55"/>
    </row>
    <row r="13" spans="2:9" ht="15.75" thickTop="1" x14ac:dyDescent="0.25">
      <c r="B13" s="14"/>
      <c r="C13" s="63">
        <v>0</v>
      </c>
      <c r="F13" s="60"/>
      <c r="G13" s="61">
        <f>SUM(G4:G12)</f>
        <v>190500</v>
      </c>
      <c r="H13" s="59">
        <f>G13</f>
        <v>190500</v>
      </c>
      <c r="I13" s="59"/>
    </row>
    <row r="14" spans="2:9" x14ac:dyDescent="0.25">
      <c r="B14" s="67"/>
      <c r="C14" s="61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16657</v>
      </c>
      <c r="D16" s="55">
        <f>C16</f>
        <v>16657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>
        <v>41353</v>
      </c>
      <c r="C23" s="55">
        <v>65000</v>
      </c>
      <c r="D23" s="55"/>
      <c r="F23" s="58"/>
      <c r="G23" s="72"/>
      <c r="I23" s="71"/>
    </row>
    <row r="24" spans="2:9" x14ac:dyDescent="0.25">
      <c r="B24" s="60">
        <v>41353</v>
      </c>
      <c r="C24" s="61">
        <v>20828</v>
      </c>
      <c r="D24" s="55"/>
      <c r="F24" s="58"/>
      <c r="G24" s="55"/>
      <c r="I24" s="71"/>
    </row>
    <row r="25" spans="2:9" x14ac:dyDescent="0.25">
      <c r="B25" s="60">
        <v>41353</v>
      </c>
      <c r="C25" s="55">
        <v>60000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145828</v>
      </c>
      <c r="D27" s="59">
        <f>C27</f>
        <v>145828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402985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352982</v>
      </c>
      <c r="H32" s="101"/>
    </row>
    <row r="33" spans="2:10" ht="19.5" thickBot="1" x14ac:dyDescent="0.35">
      <c r="B33" s="60"/>
      <c r="C33" s="55"/>
      <c r="F33" s="77" t="s">
        <v>44</v>
      </c>
      <c r="G33" s="99">
        <v>50000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3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J20" sqref="J20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46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>
        <v>41355</v>
      </c>
      <c r="C3" s="61">
        <v>22466.5</v>
      </c>
      <c r="D3" s="55"/>
      <c r="F3" s="60"/>
      <c r="G3" s="55"/>
      <c r="H3" s="55"/>
    </row>
    <row r="4" spans="2:9" ht="18.75" x14ac:dyDescent="0.3">
      <c r="B4" s="60">
        <v>41355</v>
      </c>
      <c r="C4" s="61">
        <v>60000</v>
      </c>
      <c r="D4" s="55"/>
      <c r="F4" s="60"/>
      <c r="G4" s="55"/>
      <c r="H4" s="62"/>
    </row>
    <row r="5" spans="2:9" x14ac:dyDescent="0.25">
      <c r="B5" s="60">
        <v>41355</v>
      </c>
      <c r="C5" s="61">
        <v>80000</v>
      </c>
      <c r="D5" s="55" t="s">
        <v>1</v>
      </c>
      <c r="F5" s="60"/>
      <c r="G5" s="55"/>
      <c r="H5" s="55"/>
    </row>
    <row r="6" spans="2:9" x14ac:dyDescent="0.25">
      <c r="B6" s="58">
        <v>41355</v>
      </c>
      <c r="C6" s="63">
        <v>55000</v>
      </c>
      <c r="D6" s="55"/>
      <c r="F6" s="60"/>
      <c r="G6" s="61"/>
      <c r="H6" s="59"/>
    </row>
    <row r="7" spans="2:9" ht="15.75" thickBot="1" x14ac:dyDescent="0.3">
      <c r="B7" s="60">
        <v>41355</v>
      </c>
      <c r="C7" s="64">
        <v>25000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242466.5</v>
      </c>
      <c r="D8" s="59">
        <f>C8</f>
        <v>242466.5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5">
        <v>41356</v>
      </c>
      <c r="C11" s="63">
        <v>70000</v>
      </c>
      <c r="F11" s="60"/>
      <c r="G11" s="55">
        <v>0</v>
      </c>
      <c r="H11" s="55"/>
    </row>
    <row r="12" spans="2:9" ht="15.75" thickBot="1" x14ac:dyDescent="0.3">
      <c r="B12" s="65">
        <v>41356</v>
      </c>
      <c r="C12" s="61">
        <v>85000</v>
      </c>
      <c r="D12" s="66"/>
      <c r="F12" s="60"/>
      <c r="G12" s="10">
        <v>0</v>
      </c>
      <c r="H12" s="55"/>
    </row>
    <row r="13" spans="2:9" ht="15.75" thickTop="1" x14ac:dyDescent="0.25">
      <c r="B13" s="14">
        <v>41356</v>
      </c>
      <c r="C13" s="63">
        <v>27602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67">
        <v>41356</v>
      </c>
      <c r="C14" s="61">
        <v>20496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203098</v>
      </c>
      <c r="D16" s="55">
        <f>C16</f>
        <v>203098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>
        <v>41357</v>
      </c>
      <c r="C21" s="61">
        <v>115000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41357</v>
      </c>
      <c r="C22" s="61">
        <v>85000</v>
      </c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x14ac:dyDescent="0.25">
      <c r="B24" s="60"/>
      <c r="C24" s="61"/>
      <c r="D24" s="55"/>
      <c r="F24" s="58"/>
      <c r="G24" s="55"/>
      <c r="I24" s="71"/>
    </row>
    <row r="25" spans="2:9" x14ac:dyDescent="0.25">
      <c r="B25" s="60"/>
      <c r="C25" s="55"/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200000</v>
      </c>
      <c r="D27" s="59">
        <f>C27</f>
        <v>200000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645564.5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645564.5</v>
      </c>
      <c r="H32" s="101"/>
    </row>
    <row r="33" spans="2:10" ht="19.5" thickBot="1" x14ac:dyDescent="0.35">
      <c r="B33" s="60"/>
      <c r="C33" s="55"/>
      <c r="F33" s="77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2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L6" sqref="L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47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41357</v>
      </c>
      <c r="C5" s="61">
        <v>18584</v>
      </c>
      <c r="D5" s="55" t="s">
        <v>1</v>
      </c>
      <c r="F5" s="60"/>
      <c r="G5" s="55"/>
      <c r="H5" s="55"/>
    </row>
    <row r="6" spans="2:9" x14ac:dyDescent="0.25">
      <c r="B6" s="58"/>
      <c r="C6" s="63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18584</v>
      </c>
      <c r="D8" s="59">
        <f>C8</f>
        <v>18584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5"/>
      <c r="C11" s="63"/>
      <c r="F11" s="60"/>
      <c r="G11" s="55">
        <v>0</v>
      </c>
      <c r="H11" s="55"/>
    </row>
    <row r="12" spans="2:9" ht="15.75" thickBot="1" x14ac:dyDescent="0.3">
      <c r="B12" s="65">
        <v>41358</v>
      </c>
      <c r="C12" s="61">
        <v>90000</v>
      </c>
      <c r="D12" s="66"/>
      <c r="F12" s="60"/>
      <c r="G12" s="10">
        <v>0</v>
      </c>
      <c r="H12" s="55"/>
    </row>
    <row r="13" spans="2:9" ht="15.75" thickTop="1" x14ac:dyDescent="0.25">
      <c r="B13" s="14">
        <v>41358</v>
      </c>
      <c r="C13" s="63">
        <v>25851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67">
        <v>41358</v>
      </c>
      <c r="C14" s="61">
        <v>28500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144351</v>
      </c>
      <c r="D16" s="55">
        <f>C16</f>
        <v>144351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>
        <v>41359</v>
      </c>
      <c r="C23" s="55">
        <v>80000</v>
      </c>
      <c r="D23" s="55"/>
      <c r="F23" s="58"/>
      <c r="G23" s="72"/>
      <c r="I23" s="71"/>
    </row>
    <row r="24" spans="2:9" x14ac:dyDescent="0.25">
      <c r="B24" s="60">
        <v>41359</v>
      </c>
      <c r="C24" s="61">
        <v>38600</v>
      </c>
      <c r="D24" s="55"/>
      <c r="F24" s="58"/>
      <c r="G24" s="55"/>
      <c r="I24" s="71"/>
    </row>
    <row r="25" spans="2:9" x14ac:dyDescent="0.25">
      <c r="B25" s="60"/>
      <c r="C25" s="55">
        <v>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118600</v>
      </c>
      <c r="D27" s="59">
        <f>C27</f>
        <v>118600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281535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281535</v>
      </c>
      <c r="H32" s="101"/>
    </row>
    <row r="33" spans="2:10" ht="19.5" thickBot="1" x14ac:dyDescent="0.35">
      <c r="B33" s="60"/>
      <c r="C33" s="55"/>
      <c r="F33" s="77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24" sqref="F2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48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41359</v>
      </c>
      <c r="C5" s="61">
        <v>26976.5</v>
      </c>
      <c r="D5" s="55" t="s">
        <v>1</v>
      </c>
      <c r="F5" s="60"/>
      <c r="G5" s="55"/>
      <c r="H5" s="55"/>
    </row>
    <row r="6" spans="2:9" x14ac:dyDescent="0.25">
      <c r="B6" s="58"/>
      <c r="C6" s="63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26976.5</v>
      </c>
      <c r="D8" s="59">
        <f>C8</f>
        <v>26976.5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5">
        <v>41360</v>
      </c>
      <c r="C11" s="63">
        <v>25000</v>
      </c>
      <c r="F11" s="60"/>
      <c r="G11" s="55">
        <v>0</v>
      </c>
      <c r="H11" s="55"/>
    </row>
    <row r="12" spans="2:9" ht="15.75" thickBot="1" x14ac:dyDescent="0.3">
      <c r="B12" s="11">
        <v>41360</v>
      </c>
      <c r="C12" s="61">
        <v>65000</v>
      </c>
      <c r="D12" s="66"/>
      <c r="F12" s="60"/>
      <c r="G12" s="10">
        <v>0</v>
      </c>
      <c r="H12" s="55"/>
    </row>
    <row r="13" spans="2:9" ht="15.75" thickTop="1" x14ac:dyDescent="0.25">
      <c r="B13" s="14">
        <v>41360</v>
      </c>
      <c r="C13" s="63">
        <v>105000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67"/>
      <c r="C14" s="61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195000</v>
      </c>
      <c r="D16" s="55">
        <f>C16</f>
        <v>195000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>
        <v>41361</v>
      </c>
      <c r="C23" s="55">
        <v>10291.5</v>
      </c>
      <c r="D23" s="55"/>
      <c r="F23" s="58"/>
      <c r="G23" s="72"/>
      <c r="I23" s="71"/>
    </row>
    <row r="24" spans="2:9" x14ac:dyDescent="0.25">
      <c r="B24" s="60">
        <v>41361</v>
      </c>
      <c r="C24" s="61">
        <v>100000</v>
      </c>
      <c r="D24" s="55"/>
      <c r="F24" s="58"/>
      <c r="G24" s="55"/>
      <c r="I24" s="71"/>
    </row>
    <row r="25" spans="2:9" x14ac:dyDescent="0.25">
      <c r="B25" s="60">
        <v>41361</v>
      </c>
      <c r="C25" s="55">
        <v>85000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>
        <v>41361</v>
      </c>
      <c r="C26" s="10">
        <v>30000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225291.5</v>
      </c>
      <c r="D27" s="59">
        <f>C27</f>
        <v>225291.5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447268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447268</v>
      </c>
      <c r="H32" s="101"/>
    </row>
    <row r="33" spans="2:10" ht="19.5" thickBot="1" x14ac:dyDescent="0.35">
      <c r="B33" s="60"/>
      <c r="C33" s="55"/>
      <c r="F33" s="77">
        <v>2</v>
      </c>
      <c r="G33" s="99" t="s">
        <v>49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 t="e">
        <f>G28-G32-G33</f>
        <v>#VALUE!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D36" sqref="D3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50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>
        <v>41363</v>
      </c>
      <c r="C3" s="61">
        <v>80000</v>
      </c>
      <c r="D3" s="55"/>
      <c r="F3" s="60"/>
      <c r="G3" s="55"/>
      <c r="H3" s="55"/>
    </row>
    <row r="4" spans="2:9" ht="18.75" x14ac:dyDescent="0.3">
      <c r="B4" s="60">
        <v>41363</v>
      </c>
      <c r="C4" s="61">
        <v>80000</v>
      </c>
      <c r="D4" s="55"/>
      <c r="F4" s="60"/>
      <c r="G4" s="55"/>
      <c r="H4" s="62"/>
    </row>
    <row r="5" spans="2:9" x14ac:dyDescent="0.25">
      <c r="B5" s="60">
        <v>41363</v>
      </c>
      <c r="C5" s="61">
        <v>31300</v>
      </c>
      <c r="D5" s="55" t="s">
        <v>1</v>
      </c>
      <c r="F5" s="60"/>
      <c r="G5" s="55"/>
      <c r="H5" s="55"/>
    </row>
    <row r="6" spans="2:9" x14ac:dyDescent="0.25">
      <c r="B6" s="58">
        <v>41363</v>
      </c>
      <c r="C6" s="63">
        <v>42500</v>
      </c>
      <c r="D6" s="55"/>
      <c r="F6" s="60"/>
      <c r="G6" s="61"/>
      <c r="H6" s="59"/>
    </row>
    <row r="7" spans="2:9" ht="15.75" thickBot="1" x14ac:dyDescent="0.3">
      <c r="B7" s="60">
        <v>41363</v>
      </c>
      <c r="C7" s="64">
        <v>60000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293800</v>
      </c>
      <c r="D8" s="59">
        <f>C8</f>
        <v>293800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5"/>
      <c r="C11" s="63"/>
      <c r="F11" s="60"/>
      <c r="G11" s="55">
        <v>0</v>
      </c>
      <c r="H11" s="55"/>
    </row>
    <row r="12" spans="2:9" ht="15.75" thickBot="1" x14ac:dyDescent="0.3">
      <c r="B12" s="11">
        <v>41364</v>
      </c>
      <c r="C12" s="61">
        <v>95000</v>
      </c>
      <c r="D12" s="66"/>
      <c r="F12" s="60"/>
      <c r="G12" s="10">
        <v>0</v>
      </c>
      <c r="H12" s="55"/>
    </row>
    <row r="13" spans="2:9" ht="15.75" thickTop="1" x14ac:dyDescent="0.25">
      <c r="B13" s="14">
        <v>41364</v>
      </c>
      <c r="C13" s="63">
        <v>60000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67"/>
      <c r="C14" s="61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155000</v>
      </c>
      <c r="D16" s="55">
        <f>C16</f>
        <v>155000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x14ac:dyDescent="0.25">
      <c r="B24" s="60"/>
      <c r="C24" s="61"/>
      <c r="D24" s="55"/>
      <c r="F24" s="58"/>
      <c r="G24" s="55"/>
      <c r="I24" s="71"/>
    </row>
    <row r="25" spans="2:9" x14ac:dyDescent="0.25">
      <c r="B25" s="60"/>
      <c r="C25" s="55"/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/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0</v>
      </c>
      <c r="D27" s="59">
        <f>C27</f>
        <v>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448800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398700</v>
      </c>
      <c r="H32" s="101"/>
    </row>
    <row r="33" spans="2:10" ht="19.5" thickBot="1" x14ac:dyDescent="0.35">
      <c r="B33" s="60"/>
      <c r="C33" s="55"/>
      <c r="F33" s="22" t="s">
        <v>52</v>
      </c>
      <c r="G33" s="99">
        <v>100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51</v>
      </c>
      <c r="G38" s="79"/>
      <c r="H38" s="80">
        <f>G28-G32-G33</f>
        <v>50000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23" sqref="F23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53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>
        <v>41364</v>
      </c>
      <c r="C6" s="63">
        <v>33621.5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33621.5</v>
      </c>
      <c r="D8" s="59">
        <f>C8</f>
        <v>33621.5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>
        <v>41365</v>
      </c>
      <c r="C11" s="61">
        <v>105000</v>
      </c>
      <c r="F11" s="60"/>
      <c r="G11" s="55">
        <v>0</v>
      </c>
      <c r="H11" s="55"/>
    </row>
    <row r="12" spans="2:9" ht="15.75" thickBot="1" x14ac:dyDescent="0.3">
      <c r="B12" s="60">
        <v>41365</v>
      </c>
      <c r="C12" s="61">
        <v>80000</v>
      </c>
      <c r="D12" s="66"/>
      <c r="F12" s="60"/>
      <c r="G12" s="10">
        <v>0</v>
      </c>
      <c r="H12" s="55"/>
    </row>
    <row r="13" spans="2:9" ht="15.75" thickTop="1" x14ac:dyDescent="0.25">
      <c r="B13" s="60">
        <v>41365</v>
      </c>
      <c r="C13" s="5">
        <v>20000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41365</v>
      </c>
      <c r="C14" s="63">
        <v>19884.5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224884.5</v>
      </c>
      <c r="D16" s="55">
        <f>C16</f>
        <v>224884.5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>
        <v>41366</v>
      </c>
      <c r="C21" s="61">
        <v>45000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41366</v>
      </c>
      <c r="C22" s="61">
        <v>130000</v>
      </c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x14ac:dyDescent="0.25">
      <c r="B24" s="60"/>
      <c r="C24" s="61"/>
      <c r="D24" s="55"/>
      <c r="F24" s="58"/>
      <c r="G24" s="55"/>
      <c r="I24" s="71"/>
    </row>
    <row r="25" spans="2:9" x14ac:dyDescent="0.25">
      <c r="B25" s="60"/>
      <c r="C25" s="55"/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/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175000</v>
      </c>
      <c r="D27" s="59">
        <f>C27</f>
        <v>175000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433506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433506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51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20" workbookViewId="0">
      <selection activeCell="A20"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9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41282</v>
      </c>
      <c r="C3" s="5">
        <v>75000</v>
      </c>
      <c r="D3" s="6"/>
      <c r="F3" s="4"/>
      <c r="G3" s="6"/>
      <c r="H3" s="6"/>
    </row>
    <row r="4" spans="2:9" x14ac:dyDescent="0.25">
      <c r="B4" s="4">
        <v>41282</v>
      </c>
      <c r="C4" s="5">
        <v>60000</v>
      </c>
      <c r="D4" s="6"/>
      <c r="F4" s="4"/>
      <c r="G4" s="6"/>
      <c r="H4" s="6"/>
    </row>
    <row r="5" spans="2:9" x14ac:dyDescent="0.25">
      <c r="B5" s="4">
        <v>41282</v>
      </c>
      <c r="C5" s="5">
        <v>15185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150185</v>
      </c>
      <c r="D8" s="3">
        <f>C8</f>
        <v>150185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41283</v>
      </c>
      <c r="C10" s="5">
        <v>15667.5</v>
      </c>
      <c r="F10" s="4"/>
      <c r="G10" s="6"/>
      <c r="H10" s="6"/>
    </row>
    <row r="11" spans="2:9" x14ac:dyDescent="0.25">
      <c r="B11" s="11">
        <v>41283</v>
      </c>
      <c r="C11" s="7">
        <v>21594</v>
      </c>
      <c r="D11" s="8"/>
      <c r="F11" s="4"/>
      <c r="G11" s="6"/>
      <c r="H11" s="12"/>
    </row>
    <row r="12" spans="2:9" ht="15.75" thickBot="1" x14ac:dyDescent="0.3">
      <c r="B12" s="11">
        <v>41283</v>
      </c>
      <c r="C12" s="5">
        <v>105000</v>
      </c>
      <c r="F12" s="4"/>
      <c r="G12" s="13"/>
      <c r="H12" s="6"/>
    </row>
    <row r="13" spans="2:9" ht="15.75" thickTop="1" x14ac:dyDescent="0.25">
      <c r="B13" s="14">
        <v>41283</v>
      </c>
      <c r="C13" s="7">
        <v>55000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>
        <v>41283</v>
      </c>
      <c r="C14" s="9">
        <v>52400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249661.5</v>
      </c>
      <c r="D15" s="6">
        <f>C15</f>
        <v>249661.5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>
        <v>41284</v>
      </c>
      <c r="C17" s="6">
        <v>67500</v>
      </c>
      <c r="D17" s="6"/>
      <c r="F17" s="2"/>
      <c r="G17" s="6"/>
      <c r="H17" s="6"/>
    </row>
    <row r="18" spans="2:9" x14ac:dyDescent="0.25">
      <c r="B18" s="11">
        <v>41284</v>
      </c>
      <c r="C18" s="6">
        <v>80000</v>
      </c>
      <c r="D18" s="6"/>
      <c r="F18" s="2"/>
      <c r="G18" s="12"/>
      <c r="H18" s="12"/>
    </row>
    <row r="19" spans="2:9" ht="15.75" thickBot="1" x14ac:dyDescent="0.3">
      <c r="B19" s="11"/>
      <c r="C19" s="5">
        <v>0</v>
      </c>
      <c r="D19" s="6"/>
      <c r="F19" s="2"/>
      <c r="G19" s="13"/>
      <c r="H19" s="3"/>
    </row>
    <row r="20" spans="2:9" ht="15.75" thickTop="1" x14ac:dyDescent="0.25">
      <c r="B20" s="11"/>
      <c r="C20" s="5">
        <v>0</v>
      </c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>
        <v>0</v>
      </c>
      <c r="D21" s="12"/>
      <c r="F21" s="2"/>
      <c r="G21" s="3"/>
      <c r="H21" s="3"/>
      <c r="I21" s="15"/>
    </row>
    <row r="22" spans="2:9" x14ac:dyDescent="0.25">
      <c r="B22" s="11"/>
      <c r="C22" s="6">
        <v>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147500</v>
      </c>
      <c r="D26" s="3">
        <f>C26</f>
        <v>147500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547346.5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547346.5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f>G27-G31-G32-G33</f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12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24" sqref="G2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54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41366</v>
      </c>
      <c r="C5" s="5">
        <v>16879</v>
      </c>
      <c r="D5" s="55" t="s">
        <v>1</v>
      </c>
      <c r="F5" s="60"/>
      <c r="G5" s="55"/>
      <c r="H5" s="55"/>
    </row>
    <row r="6" spans="2:9" x14ac:dyDescent="0.25">
      <c r="B6" s="58"/>
      <c r="C6" s="63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16879</v>
      </c>
      <c r="D8" s="59">
        <f>C8</f>
        <v>16879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>
        <v>41367</v>
      </c>
      <c r="C11" s="61">
        <v>75000</v>
      </c>
      <c r="F11" s="60"/>
      <c r="G11" s="55">
        <v>0</v>
      </c>
      <c r="H11" s="55"/>
    </row>
    <row r="12" spans="2:9" ht="15.75" thickBot="1" x14ac:dyDescent="0.3">
      <c r="B12" s="60">
        <v>41367</v>
      </c>
      <c r="C12" s="61">
        <v>25311</v>
      </c>
      <c r="D12" s="66"/>
      <c r="F12" s="60"/>
      <c r="G12" s="10">
        <v>0</v>
      </c>
      <c r="H12" s="55"/>
    </row>
    <row r="13" spans="2:9" ht="15.75" thickTop="1" x14ac:dyDescent="0.25">
      <c r="B13" s="60">
        <v>41367</v>
      </c>
      <c r="C13" s="5">
        <v>95000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195311</v>
      </c>
      <c r="D16" s="55">
        <f>C16</f>
        <v>195311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>
        <v>0</v>
      </c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>
        <v>41368</v>
      </c>
      <c r="C23" s="55">
        <v>70000</v>
      </c>
      <c r="D23" s="55"/>
      <c r="F23" s="58"/>
      <c r="G23" s="72"/>
      <c r="I23" s="71"/>
    </row>
    <row r="24" spans="2:9" x14ac:dyDescent="0.25">
      <c r="B24" s="60">
        <v>41368</v>
      </c>
      <c r="C24" s="61">
        <v>105000</v>
      </c>
      <c r="D24" s="55"/>
      <c r="F24" s="58"/>
      <c r="G24" s="55"/>
      <c r="I24" s="71"/>
    </row>
    <row r="25" spans="2:9" x14ac:dyDescent="0.25">
      <c r="B25" s="60"/>
      <c r="C25" s="55">
        <v>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SUM(C21:C26)</f>
        <v>175000</v>
      </c>
      <c r="D27" s="59">
        <f>C27</f>
        <v>175000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</f>
        <v>387190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5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387190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4000000000000001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H7" sqref="H7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55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41363</v>
      </c>
      <c r="C5" s="5">
        <v>18829</v>
      </c>
      <c r="D5" s="55" t="s">
        <v>1</v>
      </c>
      <c r="F5" s="60">
        <v>41370</v>
      </c>
      <c r="G5" s="55">
        <v>2419.5</v>
      </c>
      <c r="H5" s="55"/>
    </row>
    <row r="6" spans="2:9" x14ac:dyDescent="0.25">
      <c r="B6" s="58"/>
      <c r="C6" s="63">
        <v>0</v>
      </c>
      <c r="D6" s="55"/>
      <c r="F6" s="60">
        <v>41370</v>
      </c>
      <c r="G6" s="61">
        <v>100000</v>
      </c>
      <c r="H6" s="59"/>
    </row>
    <row r="7" spans="2:9" ht="15.75" thickBot="1" x14ac:dyDescent="0.3">
      <c r="B7" s="60">
        <v>41364</v>
      </c>
      <c r="C7" s="64">
        <v>95000</v>
      </c>
      <c r="D7" s="55"/>
      <c r="F7" s="60">
        <v>41370</v>
      </c>
      <c r="G7" s="61">
        <v>20000</v>
      </c>
      <c r="H7" s="59"/>
    </row>
    <row r="8" spans="2:9" ht="15.75" thickTop="1" x14ac:dyDescent="0.25">
      <c r="B8" s="60"/>
      <c r="C8" s="61">
        <f>SUM(C3:C7)</f>
        <v>113829</v>
      </c>
      <c r="D8" s="59">
        <f>C8</f>
        <v>113829</v>
      </c>
      <c r="F8" s="60">
        <v>41370</v>
      </c>
      <c r="G8" s="55">
        <v>25000</v>
      </c>
      <c r="H8" s="59"/>
    </row>
    <row r="9" spans="2:9" x14ac:dyDescent="0.25">
      <c r="B9" s="58"/>
      <c r="C9" s="61"/>
      <c r="F9" s="58">
        <v>41370</v>
      </c>
      <c r="G9" s="55">
        <v>32082.5</v>
      </c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>
        <v>41368</v>
      </c>
      <c r="C11" s="61">
        <v>27739</v>
      </c>
      <c r="F11" s="60"/>
      <c r="G11" s="55">
        <v>0</v>
      </c>
      <c r="H11" s="55"/>
    </row>
    <row r="12" spans="2:9" ht="15.75" thickBot="1" x14ac:dyDescent="0.3">
      <c r="B12" s="60">
        <v>41368</v>
      </c>
      <c r="C12" s="61">
        <v>50000</v>
      </c>
      <c r="D12" s="66"/>
      <c r="F12" s="60"/>
      <c r="G12" s="10">
        <v>0</v>
      </c>
      <c r="H12" s="55"/>
    </row>
    <row r="13" spans="2:9" ht="15.75" thickTop="1" x14ac:dyDescent="0.25">
      <c r="B13" s="60"/>
      <c r="C13" s="5">
        <v>0</v>
      </c>
      <c r="F13" s="60"/>
      <c r="G13" s="61">
        <f>SUM(G4:G12)</f>
        <v>179502</v>
      </c>
      <c r="H13" s="59">
        <f>G13</f>
        <v>179502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77739</v>
      </c>
      <c r="D16" s="55">
        <f>C16</f>
        <v>77739</v>
      </c>
      <c r="F16" s="60">
        <v>41371</v>
      </c>
      <c r="G16" s="55">
        <v>70000</v>
      </c>
    </row>
    <row r="17" spans="2:9" x14ac:dyDescent="0.25">
      <c r="B17" s="67"/>
      <c r="C17" s="55"/>
      <c r="F17" s="60">
        <v>41371</v>
      </c>
      <c r="G17" s="55">
        <v>60000</v>
      </c>
    </row>
    <row r="18" spans="2:9" ht="15.75" x14ac:dyDescent="0.25">
      <c r="B18" s="67"/>
      <c r="C18" s="55"/>
      <c r="D18" s="55"/>
      <c r="F18" s="68">
        <v>41371</v>
      </c>
      <c r="G18" s="69">
        <v>45000</v>
      </c>
      <c r="H18" s="70"/>
    </row>
    <row r="19" spans="2:9" x14ac:dyDescent="0.25">
      <c r="B19" s="65"/>
      <c r="C19" s="55"/>
      <c r="D19" s="55"/>
      <c r="F19" s="58">
        <v>41371</v>
      </c>
      <c r="G19" s="55">
        <v>80000</v>
      </c>
      <c r="H19" s="55"/>
    </row>
    <row r="20" spans="2:9" ht="15.75" thickBot="1" x14ac:dyDescent="0.3">
      <c r="B20" s="65">
        <v>41369</v>
      </c>
      <c r="C20" s="61">
        <v>20000</v>
      </c>
      <c r="D20" s="55"/>
      <c r="F20" s="58"/>
      <c r="G20" s="10">
        <v>0</v>
      </c>
      <c r="H20" s="59"/>
    </row>
    <row r="21" spans="2:9" ht="15.75" thickTop="1" x14ac:dyDescent="0.25">
      <c r="B21" s="65">
        <v>41369</v>
      </c>
      <c r="C21" s="61">
        <v>15000</v>
      </c>
      <c r="D21" s="55"/>
      <c r="F21" s="60"/>
      <c r="G21" s="55">
        <f>SUM(G16:G20)</f>
        <v>255000</v>
      </c>
      <c r="H21" s="55">
        <f>G21</f>
        <v>255000</v>
      </c>
      <c r="I21" s="55"/>
    </row>
    <row r="22" spans="2:9" x14ac:dyDescent="0.25">
      <c r="B22" s="65">
        <v>41369</v>
      </c>
      <c r="C22" s="61">
        <v>35000</v>
      </c>
      <c r="D22" s="55"/>
      <c r="F22" s="58"/>
      <c r="G22" s="59"/>
      <c r="H22" s="59"/>
      <c r="I22" s="71"/>
    </row>
    <row r="23" spans="2:9" x14ac:dyDescent="0.25">
      <c r="B23" s="65">
        <v>41369</v>
      </c>
      <c r="C23" s="55">
        <v>5000</v>
      </c>
      <c r="D23" s="55"/>
      <c r="F23" s="58"/>
      <c r="G23" s="72"/>
      <c r="I23" s="71"/>
    </row>
    <row r="24" spans="2:9" x14ac:dyDescent="0.25">
      <c r="B24" s="60">
        <v>41369</v>
      </c>
      <c r="C24" s="61">
        <v>95000</v>
      </c>
      <c r="D24" s="55"/>
      <c r="F24" s="58"/>
      <c r="G24" s="55"/>
      <c r="I24" s="71"/>
    </row>
    <row r="25" spans="2:9" x14ac:dyDescent="0.25">
      <c r="B25" s="60">
        <v>41369</v>
      </c>
      <c r="C25" s="55">
        <v>105000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>
        <v>41369</v>
      </c>
      <c r="C26" s="10">
        <v>15000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SUM(C20:C26)</f>
        <v>290000</v>
      </c>
      <c r="D27" s="59">
        <f>C27</f>
        <v>290000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</f>
        <v>916170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>
        <v>41365</v>
      </c>
      <c r="C30" s="8">
        <v>100</v>
      </c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100</v>
      </c>
      <c r="D32" s="59">
        <f>C32</f>
        <v>100</v>
      </c>
      <c r="F32" s="77">
        <v>1</v>
      </c>
      <c r="G32" s="99">
        <v>916170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7" sqref="G7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56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41371</v>
      </c>
      <c r="C5" s="5">
        <v>27528.5</v>
      </c>
      <c r="D5" s="55" t="s">
        <v>1</v>
      </c>
      <c r="F5" s="60"/>
      <c r="G5" s="55"/>
      <c r="H5" s="55"/>
    </row>
    <row r="6" spans="2:9" x14ac:dyDescent="0.25">
      <c r="B6" s="58"/>
      <c r="C6" s="7">
        <v>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27528.5</v>
      </c>
      <c r="D8" s="59">
        <f>C8</f>
        <v>27528.5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>
        <v>41372</v>
      </c>
      <c r="C12" s="61">
        <v>105000</v>
      </c>
      <c r="D12" s="66"/>
      <c r="F12" s="60"/>
      <c r="G12" s="10">
        <v>0</v>
      </c>
      <c r="H12" s="55"/>
    </row>
    <row r="13" spans="2:9" ht="15.75" thickTop="1" x14ac:dyDescent="0.25">
      <c r="B13" s="60">
        <v>41372</v>
      </c>
      <c r="C13" s="5">
        <v>24054.5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41372</v>
      </c>
      <c r="C14" s="63">
        <v>55000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184054.5</v>
      </c>
      <c r="D16" s="55">
        <f>C16</f>
        <v>184054.5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>
        <v>41373</v>
      </c>
      <c r="C23" s="55">
        <v>50000</v>
      </c>
      <c r="D23" s="55"/>
      <c r="F23" s="58"/>
      <c r="G23" s="72"/>
      <c r="I23" s="71"/>
    </row>
    <row r="24" spans="2:9" x14ac:dyDescent="0.25">
      <c r="B24" s="60">
        <v>41373</v>
      </c>
      <c r="C24" s="61">
        <v>70000</v>
      </c>
      <c r="D24" s="55"/>
      <c r="F24" s="58"/>
      <c r="G24" s="55"/>
      <c r="I24" s="71"/>
    </row>
    <row r="25" spans="2:9" x14ac:dyDescent="0.25">
      <c r="B25" s="60"/>
      <c r="C25" s="55">
        <v>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SUM(C23:C26)</f>
        <v>120000</v>
      </c>
      <c r="D27" s="59">
        <f>C27</f>
        <v>120000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</f>
        <v>331583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331583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5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E21" sqref="E21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57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60"/>
      <c r="C4" s="61"/>
      <c r="D4" s="55"/>
      <c r="F4" s="60"/>
      <c r="G4" s="55"/>
      <c r="H4" s="62"/>
    </row>
    <row r="5" spans="2:9" x14ac:dyDescent="0.25">
      <c r="B5" s="60">
        <v>41374</v>
      </c>
      <c r="C5" s="5">
        <v>110700</v>
      </c>
      <c r="D5" s="55" t="s">
        <v>1</v>
      </c>
      <c r="F5" s="60"/>
      <c r="G5" s="55"/>
      <c r="H5" s="55"/>
    </row>
    <row r="6" spans="2:9" x14ac:dyDescent="0.25">
      <c r="B6" s="58">
        <v>41374</v>
      </c>
      <c r="C6" s="7">
        <v>16422.5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127122.5</v>
      </c>
      <c r="D8" s="59">
        <f>C8</f>
        <v>127122.5</v>
      </c>
      <c r="F8" s="60"/>
      <c r="G8" s="55"/>
      <c r="H8" s="59"/>
    </row>
    <row r="9" spans="2:9" x14ac:dyDescent="0.25">
      <c r="B9" s="58"/>
      <c r="C9" s="61"/>
      <c r="F9" s="58"/>
      <c r="G9" s="55"/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/>
      <c r="C12" s="61"/>
      <c r="D12" s="66"/>
      <c r="F12" s="60"/>
      <c r="G12" s="10">
        <v>0</v>
      </c>
      <c r="H12" s="55"/>
    </row>
    <row r="13" spans="2:9" ht="15.75" thickTop="1" x14ac:dyDescent="0.25">
      <c r="B13" s="60">
        <v>41375</v>
      </c>
      <c r="C13" s="5">
        <v>125000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41375</v>
      </c>
      <c r="C14" s="63">
        <v>100000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225000</v>
      </c>
      <c r="D16" s="55">
        <f>C16</f>
        <v>225000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5"/>
      <c r="C20" s="61"/>
      <c r="D20" s="55"/>
      <c r="F20" s="58"/>
      <c r="G20" s="10">
        <v>0</v>
      </c>
      <c r="H20" s="59"/>
    </row>
    <row r="21" spans="2:9" ht="15.75" thickTop="1" x14ac:dyDescent="0.25">
      <c r="B21" s="65"/>
      <c r="C21" s="61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x14ac:dyDescent="0.25">
      <c r="B24" s="60"/>
      <c r="C24" s="61"/>
      <c r="D24" s="55"/>
      <c r="F24" s="58"/>
      <c r="G24" s="55"/>
      <c r="I24" s="71"/>
    </row>
    <row r="25" spans="2:9" x14ac:dyDescent="0.25">
      <c r="B25" s="60"/>
      <c r="C25" s="55">
        <v>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>
        <v>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SUM(C23:C26)</f>
        <v>0</v>
      </c>
      <c r="D27" s="59">
        <f>C27</f>
        <v>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</f>
        <v>352122.5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352122.5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29" sqref="G29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58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41373</v>
      </c>
      <c r="C4" s="61">
        <v>18930</v>
      </c>
      <c r="D4" s="55"/>
      <c r="F4" s="60"/>
      <c r="G4" s="55"/>
      <c r="H4" s="62"/>
    </row>
    <row r="5" spans="2:9" x14ac:dyDescent="0.25">
      <c r="B5" s="60"/>
      <c r="C5" s="5">
        <v>0</v>
      </c>
      <c r="D5" s="55" t="s">
        <v>1</v>
      </c>
      <c r="F5" s="60"/>
      <c r="G5" s="55"/>
      <c r="H5" s="55"/>
    </row>
    <row r="6" spans="2:9" x14ac:dyDescent="0.25">
      <c r="B6" s="58"/>
      <c r="C6" s="7">
        <v>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18930</v>
      </c>
      <c r="D8" s="59">
        <f>C8</f>
        <v>18930</v>
      </c>
      <c r="F8" s="60">
        <v>41377</v>
      </c>
      <c r="G8" s="55">
        <v>100000</v>
      </c>
      <c r="H8" s="59"/>
    </row>
    <row r="9" spans="2:9" x14ac:dyDescent="0.25">
      <c r="B9" s="58"/>
      <c r="C9" s="61"/>
      <c r="F9" s="2">
        <v>41377</v>
      </c>
      <c r="G9" s="55">
        <v>80000</v>
      </c>
      <c r="H9" s="59"/>
      <c r="I9" s="59"/>
    </row>
    <row r="10" spans="2:9" x14ac:dyDescent="0.25">
      <c r="B10" s="65"/>
      <c r="C10" s="61"/>
      <c r="F10" s="60">
        <v>41377</v>
      </c>
      <c r="G10" s="55">
        <v>9234.5</v>
      </c>
      <c r="H10" s="55"/>
    </row>
    <row r="11" spans="2:9" x14ac:dyDescent="0.25">
      <c r="B11" s="60">
        <v>41374</v>
      </c>
      <c r="C11" s="61">
        <v>40000</v>
      </c>
      <c r="F11" s="60"/>
      <c r="G11" s="55">
        <v>0</v>
      </c>
      <c r="H11" s="55"/>
    </row>
    <row r="12" spans="2:9" ht="15.75" thickBot="1" x14ac:dyDescent="0.3">
      <c r="B12" s="60"/>
      <c r="C12" s="61">
        <v>0</v>
      </c>
      <c r="D12" s="66"/>
      <c r="F12" s="60"/>
      <c r="G12" s="10">
        <v>0</v>
      </c>
      <c r="H12" s="55"/>
    </row>
    <row r="13" spans="2:9" ht="15.75" thickTop="1" x14ac:dyDescent="0.25">
      <c r="B13" s="60"/>
      <c r="C13" s="5">
        <v>0</v>
      </c>
      <c r="F13" s="60"/>
      <c r="G13" s="61">
        <f>SUM(G4:G12)</f>
        <v>189234.5</v>
      </c>
      <c r="H13" s="59">
        <f>G13</f>
        <v>189234.5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40000</v>
      </c>
      <c r="D16" s="55">
        <f>C16</f>
        <v>40000</v>
      </c>
      <c r="F16" s="60">
        <v>41368</v>
      </c>
      <c r="G16" s="55">
        <v>75000</v>
      </c>
    </row>
    <row r="17" spans="2:9" x14ac:dyDescent="0.25">
      <c r="B17" s="67"/>
      <c r="C17" s="55"/>
      <c r="F17" s="60">
        <v>41378</v>
      </c>
      <c r="G17" s="55">
        <v>50000</v>
      </c>
    </row>
    <row r="18" spans="2:9" ht="15.75" x14ac:dyDescent="0.25">
      <c r="B18" s="67"/>
      <c r="C18" s="55"/>
      <c r="D18" s="55"/>
      <c r="F18" s="68">
        <v>41378</v>
      </c>
      <c r="G18" s="69">
        <v>80000</v>
      </c>
      <c r="H18" s="70"/>
    </row>
    <row r="19" spans="2:9" x14ac:dyDescent="0.25">
      <c r="B19" s="65">
        <v>41375</v>
      </c>
      <c r="C19" s="55">
        <v>22307.5</v>
      </c>
      <c r="D19" s="55"/>
      <c r="F19" s="58">
        <v>41378</v>
      </c>
      <c r="G19" s="55">
        <v>25320.5</v>
      </c>
      <c r="H19" s="55"/>
    </row>
    <row r="20" spans="2:9" ht="15.75" thickBot="1" x14ac:dyDescent="0.3">
      <c r="B20" s="65"/>
      <c r="C20" s="61">
        <v>0</v>
      </c>
      <c r="D20" s="55"/>
      <c r="F20" s="58"/>
      <c r="G20" s="10">
        <v>0</v>
      </c>
      <c r="H20" s="59"/>
    </row>
    <row r="21" spans="2:9" ht="16.5" thickTop="1" thickBot="1" x14ac:dyDescent="0.3">
      <c r="B21" s="65"/>
      <c r="C21" s="64">
        <f>SUM(C19:C20)</f>
        <v>22307.5</v>
      </c>
      <c r="D21" s="55">
        <f>C21</f>
        <v>22307.5</v>
      </c>
      <c r="F21" s="60"/>
      <c r="G21" s="55">
        <f>SUM(G16:G20)</f>
        <v>230320.5</v>
      </c>
      <c r="H21" s="55">
        <f>G21</f>
        <v>230320.5</v>
      </c>
      <c r="I21" s="55"/>
    </row>
    <row r="22" spans="2:9" ht="15.75" thickTop="1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>
        <v>41376</v>
      </c>
      <c r="C23" s="55">
        <v>120000</v>
      </c>
      <c r="D23" s="55"/>
      <c r="F23" s="58"/>
      <c r="G23" s="72"/>
      <c r="I23" s="71"/>
    </row>
    <row r="24" spans="2:9" x14ac:dyDescent="0.25">
      <c r="B24" s="60">
        <v>41376</v>
      </c>
      <c r="C24" s="61">
        <v>85000</v>
      </c>
      <c r="D24" s="55"/>
      <c r="F24" s="58"/>
      <c r="G24" s="55"/>
      <c r="I24" s="71"/>
    </row>
    <row r="25" spans="2:9" x14ac:dyDescent="0.25">
      <c r="B25" s="60">
        <v>41376</v>
      </c>
      <c r="C25" s="55">
        <v>60000</v>
      </c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>
        <v>41376</v>
      </c>
      <c r="C26" s="10">
        <v>100000</v>
      </c>
      <c r="D26" s="55"/>
      <c r="F26" s="58"/>
      <c r="G26" s="55"/>
      <c r="I26" s="71"/>
    </row>
    <row r="27" spans="2:9" ht="16.5" thickTop="1" thickBot="1" x14ac:dyDescent="0.3">
      <c r="B27" s="58"/>
      <c r="C27" s="55">
        <f>SUM(C23:C26)</f>
        <v>365000</v>
      </c>
      <c r="D27" s="59">
        <f>C27</f>
        <v>365000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</f>
        <v>865792.5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865792.5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14" sqref="F1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59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41379</v>
      </c>
      <c r="C4" s="61">
        <v>15707</v>
      </c>
      <c r="D4" s="55"/>
      <c r="F4" s="60"/>
      <c r="G4" s="55"/>
      <c r="H4" s="62"/>
    </row>
    <row r="5" spans="2:9" x14ac:dyDescent="0.25">
      <c r="B5" s="60">
        <v>41379</v>
      </c>
      <c r="C5" s="5">
        <v>45000</v>
      </c>
      <c r="D5" s="55" t="s">
        <v>1</v>
      </c>
      <c r="F5" s="60"/>
      <c r="G5" s="55"/>
      <c r="H5" s="55"/>
    </row>
    <row r="6" spans="2:9" x14ac:dyDescent="0.25">
      <c r="B6" s="58">
        <v>41379</v>
      </c>
      <c r="C6" s="7">
        <v>2542.5</v>
      </c>
      <c r="D6" s="55"/>
      <c r="F6" s="60"/>
      <c r="G6" s="61"/>
      <c r="H6" s="59"/>
    </row>
    <row r="7" spans="2:9" ht="15.75" thickBot="1" x14ac:dyDescent="0.3">
      <c r="B7" s="60">
        <v>41379</v>
      </c>
      <c r="C7" s="9">
        <v>35000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98249.5</v>
      </c>
      <c r="D8" s="59">
        <f>C8</f>
        <v>98249.5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>
        <v>41380</v>
      </c>
      <c r="C12" s="61">
        <v>85000</v>
      </c>
      <c r="D12" s="66"/>
      <c r="F12" s="60"/>
      <c r="G12" s="10">
        <v>0</v>
      </c>
      <c r="H12" s="55"/>
    </row>
    <row r="13" spans="2:9" ht="15.75" thickTop="1" x14ac:dyDescent="0.25">
      <c r="B13" s="60">
        <v>41380</v>
      </c>
      <c r="C13" s="5">
        <v>90000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175000</v>
      </c>
      <c r="D16" s="55">
        <f>C16</f>
        <v>175000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5"/>
      <c r="C20" s="61">
        <v>0</v>
      </c>
      <c r="D20" s="55"/>
      <c r="F20" s="58"/>
      <c r="G20" s="10">
        <v>0</v>
      </c>
      <c r="H20" s="59"/>
    </row>
    <row r="21" spans="2:9" ht="16.5" thickTop="1" thickBot="1" x14ac:dyDescent="0.3">
      <c r="B21" s="65"/>
      <c r="C21" s="64">
        <f>SUM(C19:C20)</f>
        <v>0</v>
      </c>
      <c r="D21" s="55">
        <f>C21</f>
        <v>0</v>
      </c>
      <c r="F21" s="60"/>
      <c r="G21" s="55">
        <f>SUM(G16:G20)</f>
        <v>0</v>
      </c>
      <c r="H21" s="55">
        <f>G21</f>
        <v>0</v>
      </c>
      <c r="I21" s="55"/>
    </row>
    <row r="22" spans="2:9" ht="15.75" thickTop="1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x14ac:dyDescent="0.25">
      <c r="B24" s="60"/>
      <c r="C24" s="61"/>
      <c r="D24" s="55"/>
      <c r="F24" s="58"/>
      <c r="G24" s="55"/>
      <c r="I24" s="71"/>
    </row>
    <row r="25" spans="2:9" x14ac:dyDescent="0.25">
      <c r="B25" s="60"/>
      <c r="C25" s="55"/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/>
      <c r="D26" s="55"/>
      <c r="F26" s="58"/>
      <c r="G26" s="55"/>
      <c r="I26" s="71"/>
    </row>
    <row r="27" spans="2:9" ht="16.5" thickTop="1" thickBot="1" x14ac:dyDescent="0.3">
      <c r="B27" s="58"/>
      <c r="C27" s="55">
        <f>SUM(C23:C26)</f>
        <v>0</v>
      </c>
      <c r="D27" s="59">
        <f>C27</f>
        <v>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</f>
        <v>273249.5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273249.5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3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60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41380</v>
      </c>
      <c r="C5" s="5">
        <v>25671.5</v>
      </c>
      <c r="D5" s="55" t="s">
        <v>1</v>
      </c>
      <c r="F5" s="60"/>
      <c r="G5" s="55"/>
      <c r="H5" s="55"/>
    </row>
    <row r="6" spans="2:9" x14ac:dyDescent="0.25">
      <c r="B6" s="58">
        <v>41380</v>
      </c>
      <c r="C6" s="7">
        <v>20000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45671.5</v>
      </c>
      <c r="D8" s="59">
        <f>C8</f>
        <v>45671.5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/>
      <c r="C12" s="61"/>
      <c r="D12" s="66"/>
      <c r="F12" s="60"/>
      <c r="G12" s="10">
        <v>0</v>
      </c>
      <c r="H12" s="55"/>
    </row>
    <row r="13" spans="2:9" ht="15.75" thickTop="1" x14ac:dyDescent="0.25">
      <c r="B13" s="4">
        <v>41381</v>
      </c>
      <c r="C13" s="5">
        <v>70000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41381</v>
      </c>
      <c r="C14" s="63">
        <v>56000</v>
      </c>
      <c r="D14" s="55"/>
      <c r="F14" s="60"/>
      <c r="G14" s="55"/>
      <c r="H14" s="55"/>
    </row>
    <row r="15" spans="2:9" ht="15.75" thickBot="1" x14ac:dyDescent="0.3">
      <c r="B15" s="67">
        <v>41381</v>
      </c>
      <c r="C15" s="64">
        <v>22609.5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148609.5</v>
      </c>
      <c r="D16" s="55">
        <f>C16</f>
        <v>148609.5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>
        <v>41382</v>
      </c>
      <c r="C18" s="55">
        <v>95000</v>
      </c>
      <c r="D18" s="55"/>
      <c r="F18" s="68"/>
      <c r="G18" s="69"/>
      <c r="H18" s="70"/>
    </row>
    <row r="19" spans="2:9" x14ac:dyDescent="0.25">
      <c r="B19" s="65">
        <v>41382</v>
      </c>
      <c r="C19" s="55">
        <v>70000</v>
      </c>
      <c r="D19" s="55"/>
      <c r="F19" s="58"/>
      <c r="G19" s="55"/>
      <c r="H19" s="55"/>
    </row>
    <row r="20" spans="2:9" ht="15.75" thickBot="1" x14ac:dyDescent="0.3">
      <c r="B20" s="65">
        <v>41382</v>
      </c>
      <c r="C20" s="64">
        <v>115000</v>
      </c>
      <c r="D20" s="55"/>
      <c r="F20" s="58"/>
      <c r="G20" s="10">
        <v>0</v>
      </c>
      <c r="H20" s="59"/>
    </row>
    <row r="21" spans="2:9" ht="15.75" thickTop="1" x14ac:dyDescent="0.25">
      <c r="B21" s="65"/>
      <c r="C21" s="61">
        <f>SUM(C18:C20)</f>
        <v>280000</v>
      </c>
      <c r="D21" s="55">
        <f>C21</f>
        <v>280000</v>
      </c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x14ac:dyDescent="0.25">
      <c r="B24" s="60"/>
      <c r="C24" s="61"/>
      <c r="D24" s="55"/>
      <c r="F24" s="58"/>
      <c r="G24" s="55"/>
      <c r="I24" s="71"/>
    </row>
    <row r="25" spans="2:9" x14ac:dyDescent="0.25">
      <c r="B25" s="60"/>
      <c r="C25" s="55"/>
      <c r="D25" s="55"/>
      <c r="F25" s="58"/>
      <c r="G25" s="55"/>
      <c r="H25" s="59">
        <f>G25</f>
        <v>0</v>
      </c>
      <c r="I25" s="71"/>
    </row>
    <row r="26" spans="2:9" ht="15.75" thickBot="1" x14ac:dyDescent="0.3">
      <c r="B26" s="58"/>
      <c r="C26" s="10"/>
      <c r="D26" s="55"/>
      <c r="F26" s="58"/>
      <c r="G26" s="55"/>
      <c r="I26" s="71"/>
    </row>
    <row r="27" spans="2:9" ht="16.5" thickTop="1" thickBot="1" x14ac:dyDescent="0.3">
      <c r="B27" s="58"/>
      <c r="C27" s="55">
        <f>SUM(C23:C26)</f>
        <v>0</v>
      </c>
      <c r="D27" s="59">
        <f>C27</f>
        <v>0</v>
      </c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</f>
        <v>474281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SUM(C29:C31)</f>
        <v>0</v>
      </c>
      <c r="D32" s="59">
        <f>C32</f>
        <v>0</v>
      </c>
      <c r="F32" s="77">
        <v>1</v>
      </c>
      <c r="G32" s="99">
        <v>474281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5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61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>
        <v>41382</v>
      </c>
      <c r="C6" s="7">
        <v>16910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16910</v>
      </c>
      <c r="D8" s="59">
        <f>C8</f>
        <v>16910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>
        <v>41383</v>
      </c>
      <c r="C12" s="61">
        <v>120000</v>
      </c>
      <c r="D12" s="66"/>
      <c r="F12" s="60"/>
      <c r="G12" s="10">
        <v>0</v>
      </c>
      <c r="H12" s="55"/>
    </row>
    <row r="13" spans="2:9" ht="15.75" thickTop="1" x14ac:dyDescent="0.25">
      <c r="B13" s="4">
        <v>41383</v>
      </c>
      <c r="C13" s="5">
        <v>115000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61">
        <f>SUM(C11:C15)</f>
        <v>235000</v>
      </c>
      <c r="D16" s="55">
        <f>C16</f>
        <v>235000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41384</v>
      </c>
      <c r="C20" s="55">
        <v>40178</v>
      </c>
      <c r="D20" s="55"/>
      <c r="F20" s="58"/>
      <c r="G20" s="10">
        <v>0</v>
      </c>
      <c r="H20" s="59"/>
    </row>
    <row r="21" spans="2:9" ht="15.75" thickTop="1" x14ac:dyDescent="0.25">
      <c r="B21" s="65">
        <v>41384</v>
      </c>
      <c r="C21" s="55">
        <v>55000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41384</v>
      </c>
      <c r="C22" s="61">
        <v>4692.5</v>
      </c>
      <c r="D22" s="55"/>
      <c r="F22" s="58"/>
      <c r="G22" s="59"/>
      <c r="H22" s="59"/>
      <c r="I22" s="71"/>
    </row>
    <row r="23" spans="2:9" x14ac:dyDescent="0.25">
      <c r="B23" s="65">
        <v>41384</v>
      </c>
      <c r="C23" s="55">
        <v>40000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SUM(C20:C24)</f>
        <v>139870.5</v>
      </c>
      <c r="D25" s="55">
        <f>C25</f>
        <v>139870.5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>
        <v>41385</v>
      </c>
      <c r="C28" s="55">
        <v>20000</v>
      </c>
      <c r="F28" s="18" t="s">
        <v>2</v>
      </c>
      <c r="G28" s="99">
        <f>D27+D18+D11+H9+D8+D16+D21+H21+H13+D32+D25</f>
        <v>586780.5</v>
      </c>
      <c r="H28" s="100"/>
      <c r="I28" s="71"/>
    </row>
    <row r="29" spans="2:9" x14ac:dyDescent="0.25">
      <c r="B29" s="58">
        <v>41385</v>
      </c>
      <c r="C29" s="59">
        <v>40000</v>
      </c>
      <c r="F29" s="71"/>
      <c r="G29" s="55"/>
      <c r="H29" s="55"/>
      <c r="I29" s="71"/>
    </row>
    <row r="30" spans="2:9" ht="15.75" thickBot="1" x14ac:dyDescent="0.3">
      <c r="B30" s="37">
        <v>41385</v>
      </c>
      <c r="C30" s="8">
        <v>75000</v>
      </c>
      <c r="F30" s="71"/>
      <c r="G30" s="55"/>
      <c r="H30" s="55"/>
      <c r="I30" s="71"/>
    </row>
    <row r="31" spans="2:9" ht="19.5" thickBot="1" x14ac:dyDescent="0.35">
      <c r="B31" s="58">
        <v>41385</v>
      </c>
      <c r="C31" s="10">
        <v>60000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SUM(C28:C31)</f>
        <v>195000</v>
      </c>
      <c r="D32" s="59">
        <f>C32</f>
        <v>195000</v>
      </c>
      <c r="F32" s="77">
        <v>1</v>
      </c>
      <c r="G32" s="99">
        <v>586780.5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62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>
        <v>41384</v>
      </c>
      <c r="C6" s="7">
        <v>115000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115000</v>
      </c>
      <c r="D8" s="59">
        <f>C8</f>
        <v>115000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>
        <v>41385</v>
      </c>
      <c r="C12" s="61">
        <v>17033</v>
      </c>
      <c r="D12" s="66"/>
      <c r="F12" s="60"/>
      <c r="G12" s="10">
        <v>0</v>
      </c>
      <c r="H12" s="55"/>
    </row>
    <row r="13" spans="2:9" ht="15.75" thickTop="1" x14ac:dyDescent="0.25">
      <c r="B13" s="4"/>
      <c r="C13" s="5">
        <v>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 t="s">
        <v>49</v>
      </c>
      <c r="D16" s="55" t="str">
        <f>C16</f>
        <v xml:space="preserve"> 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>
        <v>41386</v>
      </c>
      <c r="C19" s="55">
        <v>110000</v>
      </c>
      <c r="D19" s="55"/>
      <c r="F19" s="58"/>
      <c r="G19" s="55"/>
      <c r="H19" s="55"/>
    </row>
    <row r="20" spans="2:9" ht="15.75" thickBot="1" x14ac:dyDescent="0.3">
      <c r="B20" s="67">
        <v>41386</v>
      </c>
      <c r="C20" s="55">
        <v>60000</v>
      </c>
      <c r="D20" s="55"/>
      <c r="F20" s="58"/>
      <c r="G20" s="10">
        <v>0</v>
      </c>
      <c r="H20" s="59"/>
    </row>
    <row r="21" spans="2:9" ht="15.75" thickTop="1" x14ac:dyDescent="0.25">
      <c r="B21" s="65">
        <v>41386</v>
      </c>
      <c r="C21" s="55">
        <v>27611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>
        <v>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197611</v>
      </c>
      <c r="D25" s="55">
        <f>C25</f>
        <v>197611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>
        <v>41387</v>
      </c>
      <c r="C28" s="55">
        <v>100000</v>
      </c>
      <c r="F28" s="18" t="s">
        <v>2</v>
      </c>
      <c r="G28" s="99" t="e">
        <f>D27+D18+D11+H9+D8+D16+D21+H21+H13+D32+D25</f>
        <v>#VALUE!</v>
      </c>
      <c r="H28" s="100"/>
      <c r="I28" s="71"/>
    </row>
    <row r="29" spans="2:9" x14ac:dyDescent="0.25">
      <c r="B29" s="58">
        <v>41387</v>
      </c>
      <c r="C29" s="59">
        <v>45000</v>
      </c>
      <c r="F29" s="71"/>
      <c r="G29" s="55"/>
      <c r="H29" s="55"/>
      <c r="I29" s="71"/>
    </row>
    <row r="30" spans="2:9" ht="15.75" thickBot="1" x14ac:dyDescent="0.3">
      <c r="B30" s="37">
        <v>41387</v>
      </c>
      <c r="C30" s="8">
        <v>150000</v>
      </c>
      <c r="F30" s="71"/>
      <c r="G30" s="55"/>
      <c r="H30" s="55"/>
      <c r="I30" s="71"/>
    </row>
    <row r="31" spans="2:9" ht="19.5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SUM(C28:C31)</f>
        <v>295000</v>
      </c>
      <c r="D32" s="59">
        <f>C32</f>
        <v>295000</v>
      </c>
      <c r="F32" s="77">
        <v>1</v>
      </c>
      <c r="G32" s="99">
        <v>624644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 t="e">
        <f>G28-G32-G33</f>
        <v>#VALUE!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2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63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>
        <v>41387</v>
      </c>
      <c r="C6" s="7">
        <v>22154.5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22154.5</v>
      </c>
      <c r="D8" s="59">
        <f>C8</f>
        <v>22154.5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>
        <v>41388</v>
      </c>
      <c r="C12" s="61">
        <v>22926</v>
      </c>
      <c r="D12" s="66"/>
      <c r="F12" s="60"/>
      <c r="G12" s="10">
        <v>0</v>
      </c>
      <c r="H12" s="55"/>
    </row>
    <row r="13" spans="2:9" ht="15.75" thickTop="1" x14ac:dyDescent="0.25">
      <c r="B13" s="4">
        <v>41388</v>
      </c>
      <c r="C13" s="5">
        <v>70000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41388</v>
      </c>
      <c r="C14" s="63">
        <v>80000</v>
      </c>
      <c r="D14" s="55"/>
      <c r="F14" s="60"/>
      <c r="G14" s="55"/>
      <c r="H14" s="55"/>
    </row>
    <row r="15" spans="2:9" ht="15.75" thickBot="1" x14ac:dyDescent="0.3">
      <c r="B15" s="67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SUM(C12:C15)</f>
        <v>172926</v>
      </c>
      <c r="D16" s="55">
        <f>C16</f>
        <v>172926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41389</v>
      </c>
      <c r="C20" s="55">
        <v>26676.5</v>
      </c>
      <c r="D20" s="55"/>
      <c r="F20" s="58"/>
      <c r="G20" s="10">
        <v>0</v>
      </c>
      <c r="H20" s="59"/>
    </row>
    <row r="21" spans="2:9" ht="15.75" thickTop="1" x14ac:dyDescent="0.25">
      <c r="B21" s="65">
        <v>41389</v>
      </c>
      <c r="C21" s="55">
        <v>105000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41389</v>
      </c>
      <c r="C22" s="61">
        <v>55000</v>
      </c>
      <c r="D22" s="55"/>
      <c r="F22" s="58"/>
      <c r="G22" s="59"/>
      <c r="H22" s="59"/>
      <c r="I22" s="71"/>
    </row>
    <row r="23" spans="2:9" x14ac:dyDescent="0.25">
      <c r="B23" s="65">
        <v>41389</v>
      </c>
      <c r="C23" s="55">
        <v>40000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226676.5</v>
      </c>
      <c r="D25" s="55">
        <f>C25</f>
        <v>226676.5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D27+D18+D11+H9+D8+D16+D21+H21+H13+D32+D25</f>
        <v>566757</v>
      </c>
      <c r="H28" s="100"/>
      <c r="I28" s="71"/>
    </row>
    <row r="29" spans="2:9" x14ac:dyDescent="0.25">
      <c r="B29" s="58">
        <v>41390</v>
      </c>
      <c r="C29" s="59">
        <v>100000</v>
      </c>
      <c r="F29" s="71"/>
      <c r="G29" s="55"/>
      <c r="H29" s="55"/>
      <c r="I29" s="71"/>
    </row>
    <row r="30" spans="2:9" ht="15.75" thickBot="1" x14ac:dyDescent="0.3">
      <c r="B30" s="37">
        <v>41390</v>
      </c>
      <c r="C30" s="8">
        <v>45000</v>
      </c>
      <c r="F30" s="71"/>
      <c r="G30" s="55"/>
      <c r="H30" s="55"/>
      <c r="I30" s="71"/>
    </row>
    <row r="31" spans="2:9" ht="18.75" customHeight="1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SUM(C28:C31)</f>
        <v>145000</v>
      </c>
      <c r="D32" s="59">
        <f>C32</f>
        <v>145000</v>
      </c>
      <c r="F32" s="77">
        <v>1</v>
      </c>
      <c r="G32" s="99">
        <v>566757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10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41285</v>
      </c>
      <c r="C3" s="5">
        <v>75000</v>
      </c>
      <c r="D3" s="6"/>
      <c r="F3" s="4"/>
      <c r="G3" s="6"/>
      <c r="H3" s="6"/>
    </row>
    <row r="4" spans="2:9" x14ac:dyDescent="0.25">
      <c r="B4" s="4">
        <v>41285</v>
      </c>
      <c r="C4" s="5">
        <v>125000</v>
      </c>
      <c r="D4" s="6"/>
      <c r="F4" s="4"/>
      <c r="G4" s="6"/>
      <c r="H4" s="6"/>
    </row>
    <row r="5" spans="2:9" x14ac:dyDescent="0.25">
      <c r="B5" s="4">
        <v>41285</v>
      </c>
      <c r="C5" s="5">
        <v>15145</v>
      </c>
      <c r="D5" s="6" t="s">
        <v>1</v>
      </c>
      <c r="F5" s="4"/>
      <c r="G5" s="6"/>
      <c r="H5" s="6"/>
    </row>
    <row r="6" spans="2:9" x14ac:dyDescent="0.25">
      <c r="B6" s="2">
        <v>41285</v>
      </c>
      <c r="C6" s="7">
        <v>140000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355145</v>
      </c>
      <c r="D8" s="3">
        <f>C8</f>
        <v>355145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41286</v>
      </c>
      <c r="C10" s="5">
        <v>45500</v>
      </c>
      <c r="F10" s="4"/>
      <c r="G10" s="6"/>
      <c r="H10" s="6"/>
    </row>
    <row r="11" spans="2:9" x14ac:dyDescent="0.25">
      <c r="B11" s="11">
        <v>41286</v>
      </c>
      <c r="C11" s="7">
        <v>15658</v>
      </c>
      <c r="D11" s="8"/>
      <c r="F11" s="4"/>
      <c r="G11" s="6"/>
      <c r="H11" s="12"/>
    </row>
    <row r="12" spans="2:9" ht="15.75" thickBot="1" x14ac:dyDescent="0.3">
      <c r="B12" s="11">
        <v>41286</v>
      </c>
      <c r="C12" s="5">
        <v>85000</v>
      </c>
      <c r="F12" s="4"/>
      <c r="G12" s="13"/>
      <c r="H12" s="6"/>
    </row>
    <row r="13" spans="2:9" ht="15.75" thickTop="1" x14ac:dyDescent="0.25">
      <c r="B13" s="14"/>
      <c r="C13" s="7">
        <v>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146158</v>
      </c>
      <c r="D15" s="6">
        <f>C15</f>
        <v>146158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>
        <v>41287</v>
      </c>
      <c r="C18" s="6">
        <v>79000</v>
      </c>
      <c r="D18" s="6"/>
      <c r="F18" s="2"/>
      <c r="G18" s="12"/>
      <c r="H18" s="12"/>
    </row>
    <row r="19" spans="2:9" ht="15.75" thickBot="1" x14ac:dyDescent="0.3">
      <c r="B19" s="11">
        <v>41287</v>
      </c>
      <c r="C19" s="5">
        <v>130000</v>
      </c>
      <c r="D19" s="6"/>
      <c r="F19" s="2"/>
      <c r="G19" s="13"/>
      <c r="H19" s="3"/>
    </row>
    <row r="20" spans="2:9" ht="15.75" thickTop="1" x14ac:dyDescent="0.25">
      <c r="B20" s="11">
        <v>41287</v>
      </c>
      <c r="C20" s="5">
        <v>17682</v>
      </c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>
        <v>0</v>
      </c>
      <c r="D21" s="12"/>
      <c r="F21" s="2"/>
      <c r="G21" s="3"/>
      <c r="H21" s="3"/>
      <c r="I21" s="15"/>
    </row>
    <row r="22" spans="2:9" x14ac:dyDescent="0.25">
      <c r="B22" s="11"/>
      <c r="C22" s="6">
        <v>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226682</v>
      </c>
      <c r="D26" s="3">
        <f>C26</f>
        <v>226682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727985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727984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f>G27-G31</f>
        <v>1</v>
      </c>
    </row>
    <row r="38" spans="2:10" ht="19.5" thickBot="1" x14ac:dyDescent="0.35">
      <c r="B38" s="4"/>
      <c r="C38" s="5"/>
      <c r="F38" s="26" t="s">
        <v>5</v>
      </c>
      <c r="G38" s="27"/>
      <c r="H38" s="28"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12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21" sqref="G21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64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41390</v>
      </c>
      <c r="C5" s="5">
        <v>75000</v>
      </c>
      <c r="D5" s="55" t="s">
        <v>1</v>
      </c>
      <c r="F5" s="60"/>
      <c r="G5" s="55"/>
      <c r="H5" s="55"/>
    </row>
    <row r="6" spans="2:9" x14ac:dyDescent="0.25">
      <c r="B6" s="58">
        <v>41390</v>
      </c>
      <c r="C6" s="7">
        <v>37261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112261</v>
      </c>
      <c r="D8" s="59">
        <f>C8</f>
        <v>112261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>
        <v>41391</v>
      </c>
      <c r="C12" s="61">
        <v>45000</v>
      </c>
      <c r="D12" s="66"/>
      <c r="F12" s="60"/>
      <c r="G12" s="10">
        <v>0</v>
      </c>
      <c r="H12" s="55"/>
    </row>
    <row r="13" spans="2:9" ht="15.75" thickTop="1" x14ac:dyDescent="0.25">
      <c r="B13" s="4">
        <v>41391</v>
      </c>
      <c r="C13" s="5">
        <v>100000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41391</v>
      </c>
      <c r="C14" s="63">
        <v>25000</v>
      </c>
      <c r="D14" s="55"/>
      <c r="F14" s="60"/>
      <c r="G14" s="55"/>
      <c r="H14" s="55"/>
    </row>
    <row r="15" spans="2:9" ht="15.75" thickBot="1" x14ac:dyDescent="0.3">
      <c r="B15" s="14">
        <v>41391</v>
      </c>
      <c r="C15" s="64">
        <v>29541</v>
      </c>
      <c r="D15" s="55"/>
      <c r="F15" s="60"/>
      <c r="G15" s="55"/>
      <c r="H15" s="55"/>
    </row>
    <row r="16" spans="2:9" ht="15.75" thickTop="1" x14ac:dyDescent="0.25">
      <c r="B16" s="67"/>
      <c r="C16" s="5">
        <f>SUM(C12:C15)</f>
        <v>199541</v>
      </c>
      <c r="D16" s="55">
        <f>C16</f>
        <v>199541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>
        <v>41392</v>
      </c>
      <c r="C21" s="55">
        <v>50000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41392</v>
      </c>
      <c r="C22" s="61">
        <v>45000</v>
      </c>
      <c r="D22" s="55"/>
      <c r="F22" s="58"/>
      <c r="G22" s="59"/>
      <c r="H22" s="59"/>
      <c r="I22" s="71"/>
    </row>
    <row r="23" spans="2:9" x14ac:dyDescent="0.25">
      <c r="B23" s="65">
        <v>41392</v>
      </c>
      <c r="C23" s="55">
        <v>65000</v>
      </c>
      <c r="D23" s="55"/>
      <c r="F23" s="58"/>
      <c r="G23" s="72"/>
      <c r="I23" s="71"/>
    </row>
    <row r="24" spans="2:9" ht="15.75" thickBot="1" x14ac:dyDescent="0.3">
      <c r="B24" s="60">
        <v>41392</v>
      </c>
      <c r="C24" s="64">
        <v>95000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255000</v>
      </c>
      <c r="D25" s="55">
        <f>C25</f>
        <v>255000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D27+D18+D11+H9+D8+D16+D21+H21+H13+D32+D25</f>
        <v>566802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SUM(C28:C31)</f>
        <v>0</v>
      </c>
      <c r="D32" s="59">
        <f>C32</f>
        <v>0</v>
      </c>
      <c r="F32" s="77">
        <v>1</v>
      </c>
      <c r="G32" s="99">
        <v>375000</v>
      </c>
      <c r="H32" s="101"/>
    </row>
    <row r="33" spans="2:10" ht="19.5" thickBot="1" x14ac:dyDescent="0.35">
      <c r="B33" s="60"/>
      <c r="C33" s="55"/>
      <c r="F33" s="22">
        <v>2</v>
      </c>
      <c r="G33" s="99">
        <v>191802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2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17" sqref="F17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65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>
        <v>41392</v>
      </c>
      <c r="C6" s="7">
        <v>29197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29197</v>
      </c>
      <c r="D8" s="59">
        <f>C8</f>
        <v>29197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>
        <v>41396</v>
      </c>
      <c r="G10" s="55">
        <v>80000</v>
      </c>
      <c r="H10" s="55"/>
    </row>
    <row r="11" spans="2:9" x14ac:dyDescent="0.25">
      <c r="B11" s="60">
        <v>41393</v>
      </c>
      <c r="C11" s="61">
        <v>100000</v>
      </c>
      <c r="F11" s="60">
        <v>41396</v>
      </c>
      <c r="G11" s="55">
        <v>55000</v>
      </c>
      <c r="H11" s="55"/>
    </row>
    <row r="12" spans="2:9" ht="15.75" thickBot="1" x14ac:dyDescent="0.3">
      <c r="B12" s="60">
        <v>41393</v>
      </c>
      <c r="C12" s="61">
        <v>80000</v>
      </c>
      <c r="D12" s="66"/>
      <c r="F12" s="60"/>
      <c r="G12" s="10">
        <v>0</v>
      </c>
      <c r="H12" s="55"/>
    </row>
    <row r="13" spans="2:9" ht="15.75" thickTop="1" x14ac:dyDescent="0.25">
      <c r="B13" s="4">
        <v>41393</v>
      </c>
      <c r="C13" s="5">
        <v>90000</v>
      </c>
      <c r="F13" s="60"/>
      <c r="G13" s="61">
        <f>SUM(G4:G12)</f>
        <v>135000</v>
      </c>
      <c r="H13" s="59">
        <f>G13</f>
        <v>135000</v>
      </c>
      <c r="I13" s="59"/>
    </row>
    <row r="14" spans="2:9" x14ac:dyDescent="0.25">
      <c r="B14" s="58">
        <v>41393</v>
      </c>
      <c r="C14" s="63">
        <v>31955.5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301955.5</v>
      </c>
      <c r="D16" s="55">
        <f>C16</f>
        <v>301955.5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41394</v>
      </c>
      <c r="C20" s="55">
        <v>70000</v>
      </c>
      <c r="D20" s="55"/>
      <c r="F20" s="58"/>
      <c r="G20" s="10">
        <v>0</v>
      </c>
      <c r="H20" s="59"/>
    </row>
    <row r="21" spans="2:9" ht="15.75" thickTop="1" x14ac:dyDescent="0.25">
      <c r="B21" s="65">
        <v>41394</v>
      </c>
      <c r="C21" s="55">
        <v>31911.5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41394</v>
      </c>
      <c r="C22" s="61">
        <v>50000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151911.5</v>
      </c>
      <c r="D25" s="55">
        <f>C25</f>
        <v>151911.5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>
        <v>41395</v>
      </c>
      <c r="C27" s="55">
        <v>35000</v>
      </c>
      <c r="F27" s="73"/>
      <c r="G27" s="10"/>
      <c r="H27" s="10"/>
      <c r="I27" s="71"/>
    </row>
    <row r="28" spans="2:9" ht="20.25" thickTop="1" thickBot="1" x14ac:dyDescent="0.35">
      <c r="B28" s="58">
        <v>41395</v>
      </c>
      <c r="C28" s="55">
        <v>55000</v>
      </c>
      <c r="F28" s="18" t="s">
        <v>2</v>
      </c>
      <c r="G28" s="99">
        <f>D27+D18+D11+H9+D8+D16+D21+H21+H13+D32+D25</f>
        <v>835425.5</v>
      </c>
      <c r="H28" s="100"/>
      <c r="I28" s="71"/>
    </row>
    <row r="29" spans="2:9" x14ac:dyDescent="0.25">
      <c r="B29" s="58">
        <v>41395</v>
      </c>
      <c r="C29" s="59">
        <v>70000</v>
      </c>
      <c r="F29" s="71"/>
      <c r="G29" s="55"/>
      <c r="H29" s="55"/>
      <c r="I29" s="71"/>
    </row>
    <row r="30" spans="2:9" ht="15.75" thickBot="1" x14ac:dyDescent="0.3">
      <c r="B30" s="37">
        <v>41395</v>
      </c>
      <c r="C30" s="8">
        <v>27361.5</v>
      </c>
      <c r="F30" s="71"/>
      <c r="G30" s="55"/>
      <c r="H30" s="55"/>
      <c r="I30" s="71"/>
    </row>
    <row r="31" spans="2:9" ht="19.5" thickBot="1" x14ac:dyDescent="0.35">
      <c r="B31" s="58">
        <v>41395</v>
      </c>
      <c r="C31" s="10">
        <v>30000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217361.5</v>
      </c>
      <c r="D32" s="59">
        <f>C32</f>
        <v>217361.5</v>
      </c>
      <c r="F32" s="77">
        <v>1</v>
      </c>
      <c r="G32" s="99">
        <v>425000</v>
      </c>
      <c r="H32" s="101"/>
    </row>
    <row r="33" spans="2:10" ht="19.5" thickBot="1" x14ac:dyDescent="0.35">
      <c r="B33" s="60"/>
      <c r="C33" s="55"/>
      <c r="F33" s="22">
        <v>2</v>
      </c>
      <c r="G33" s="99">
        <v>410425.5</v>
      </c>
      <c r="H33" s="101"/>
    </row>
    <row r="34" spans="2:10" ht="19.5" thickBot="1" x14ac:dyDescent="0.35">
      <c r="B34" s="60"/>
      <c r="C34" s="55"/>
      <c r="F34" s="77">
        <v>3</v>
      </c>
      <c r="G34" s="102">
        <v>0</v>
      </c>
      <c r="H34" s="103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7">
    <mergeCell ref="G35:H35"/>
    <mergeCell ref="C1:D1"/>
    <mergeCell ref="F1:H1"/>
    <mergeCell ref="G28:H28"/>
    <mergeCell ref="G32:H32"/>
    <mergeCell ref="G33:H33"/>
    <mergeCell ref="G34:H34"/>
  </mergeCells>
  <pageMargins left="0.7" right="0.22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66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41396</v>
      </c>
      <c r="C5" s="5">
        <v>19219.5</v>
      </c>
      <c r="D5" s="55" t="s">
        <v>1</v>
      </c>
      <c r="F5" s="60"/>
      <c r="G5" s="55"/>
      <c r="H5" s="55"/>
    </row>
    <row r="6" spans="2:9" x14ac:dyDescent="0.25">
      <c r="B6" s="58">
        <v>41396</v>
      </c>
      <c r="C6" s="7">
        <v>100000</v>
      </c>
      <c r="D6" s="55"/>
      <c r="F6" s="60">
        <v>41399</v>
      </c>
      <c r="G6" s="61">
        <v>30000</v>
      </c>
      <c r="H6" s="59"/>
    </row>
    <row r="7" spans="2:9" ht="15.75" thickBot="1" x14ac:dyDescent="0.3">
      <c r="B7" s="60">
        <v>41396</v>
      </c>
      <c r="C7" s="9">
        <v>35000</v>
      </c>
      <c r="D7" s="55"/>
      <c r="F7" s="60">
        <v>41399</v>
      </c>
      <c r="G7" s="61">
        <v>90000</v>
      </c>
      <c r="H7" s="59"/>
    </row>
    <row r="8" spans="2:9" ht="15.75" thickTop="1" x14ac:dyDescent="0.25">
      <c r="B8" s="60"/>
      <c r="C8" s="61">
        <f>SUM(C3:C7)</f>
        <v>154219.5</v>
      </c>
      <c r="D8" s="59">
        <f>C8</f>
        <v>154219.5</v>
      </c>
      <c r="F8" s="60">
        <v>41399</v>
      </c>
      <c r="G8" s="55">
        <v>45000</v>
      </c>
      <c r="H8" s="59"/>
    </row>
    <row r="9" spans="2:9" x14ac:dyDescent="0.25">
      <c r="B9" s="58"/>
      <c r="C9" s="61"/>
      <c r="F9" s="2">
        <v>41399</v>
      </c>
      <c r="G9" s="55">
        <v>35389.5</v>
      </c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>
        <v>41397</v>
      </c>
      <c r="C11" s="61">
        <v>29501</v>
      </c>
      <c r="F11" s="60"/>
      <c r="G11" s="55">
        <v>0</v>
      </c>
      <c r="H11" s="55"/>
    </row>
    <row r="12" spans="2:9" ht="15.75" thickBot="1" x14ac:dyDescent="0.3">
      <c r="B12" s="60">
        <v>41397</v>
      </c>
      <c r="C12" s="61">
        <v>70000</v>
      </c>
      <c r="D12" s="66"/>
      <c r="F12" s="60"/>
      <c r="G12" s="10">
        <v>0</v>
      </c>
      <c r="H12" s="55"/>
    </row>
    <row r="13" spans="2:9" ht="15.75" thickTop="1" x14ac:dyDescent="0.25">
      <c r="B13" s="4">
        <v>41397</v>
      </c>
      <c r="C13" s="5">
        <v>95000</v>
      </c>
      <c r="F13" s="60"/>
      <c r="G13" s="61">
        <f>SUM(G4:G12)</f>
        <v>200389.5</v>
      </c>
      <c r="H13" s="59">
        <f>G13</f>
        <v>200389.5</v>
      </c>
      <c r="I13" s="59"/>
    </row>
    <row r="14" spans="2:9" x14ac:dyDescent="0.25">
      <c r="B14" s="58">
        <v>41397</v>
      </c>
      <c r="C14" s="63">
        <v>125000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319501</v>
      </c>
      <c r="D16" s="55">
        <f>C16</f>
        <v>319501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>
        <v>41398</v>
      </c>
      <c r="C19" s="55">
        <v>85000</v>
      </c>
      <c r="D19" s="55"/>
      <c r="F19" s="58"/>
      <c r="G19" s="55"/>
      <c r="H19" s="55"/>
    </row>
    <row r="20" spans="2:9" ht="15.75" thickBot="1" x14ac:dyDescent="0.3">
      <c r="B20" s="67">
        <v>41398</v>
      </c>
      <c r="C20" s="55">
        <v>65000</v>
      </c>
      <c r="D20" s="55"/>
      <c r="F20" s="58"/>
      <c r="G20" s="10">
        <v>0</v>
      </c>
      <c r="H20" s="59"/>
    </row>
    <row r="21" spans="2:9" ht="15.75" thickTop="1" x14ac:dyDescent="0.25">
      <c r="B21" s="65">
        <v>41398</v>
      </c>
      <c r="C21" s="55">
        <v>80000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41398</v>
      </c>
      <c r="C22" s="61">
        <v>75000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305000</v>
      </c>
      <c r="D25" s="55">
        <f>C25</f>
        <v>305000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D27+D18+D11+H9+D8+D16+D21+H21+H13+D32+D25</f>
        <v>979110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410000</v>
      </c>
      <c r="H32" s="101"/>
    </row>
    <row r="33" spans="2:10" ht="19.5" thickBot="1" x14ac:dyDescent="0.35">
      <c r="B33" s="60"/>
      <c r="C33" s="55"/>
      <c r="F33" s="22">
        <v>2</v>
      </c>
      <c r="G33" s="99">
        <v>369110</v>
      </c>
      <c r="H33" s="101"/>
    </row>
    <row r="34" spans="2:10" ht="19.5" thickBot="1" x14ac:dyDescent="0.35">
      <c r="B34" s="60"/>
      <c r="C34" s="108" t="s">
        <v>67</v>
      </c>
      <c r="D34" s="108"/>
      <c r="F34" s="77">
        <v>3</v>
      </c>
      <c r="G34" s="109">
        <v>200000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8">
    <mergeCell ref="G35:H35"/>
    <mergeCell ref="C34:D34"/>
    <mergeCell ref="C1:D1"/>
    <mergeCell ref="F1:H1"/>
    <mergeCell ref="G28:H28"/>
    <mergeCell ref="G32:H32"/>
    <mergeCell ref="G33:H33"/>
    <mergeCell ref="G34:H34"/>
  </mergeCells>
  <pageMargins left="0.7" right="0.1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68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>
        <v>41399</v>
      </c>
      <c r="C6" s="7">
        <v>18200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18200</v>
      </c>
      <c r="D8" s="59">
        <f>C8</f>
        <v>18200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>
        <v>41400</v>
      </c>
      <c r="C11" s="61">
        <v>55000</v>
      </c>
      <c r="F11" s="60"/>
      <c r="G11" s="55">
        <v>0</v>
      </c>
      <c r="H11" s="55"/>
    </row>
    <row r="12" spans="2:9" ht="15.75" thickBot="1" x14ac:dyDescent="0.3">
      <c r="B12" s="60">
        <v>41400</v>
      </c>
      <c r="C12" s="61">
        <v>70000</v>
      </c>
      <c r="D12" s="66"/>
      <c r="F12" s="60"/>
      <c r="G12" s="10">
        <v>0</v>
      </c>
      <c r="H12" s="55"/>
    </row>
    <row r="13" spans="2:9" ht="15.75" thickTop="1" x14ac:dyDescent="0.25">
      <c r="B13" s="4">
        <v>41400</v>
      </c>
      <c r="C13" s="5">
        <v>65000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41400</v>
      </c>
      <c r="C14" s="63">
        <v>18704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208704</v>
      </c>
      <c r="D16" s="55">
        <f>C16</f>
        <v>208704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>
        <v>41401</v>
      </c>
      <c r="C21" s="55">
        <v>65000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41401</v>
      </c>
      <c r="C22" s="61">
        <v>65000</v>
      </c>
      <c r="D22" s="55"/>
      <c r="F22" s="58"/>
      <c r="G22" s="59"/>
      <c r="H22" s="59"/>
      <c r="I22" s="71"/>
    </row>
    <row r="23" spans="2:9" x14ac:dyDescent="0.25">
      <c r="B23" s="65">
        <v>41401</v>
      </c>
      <c r="C23" s="55">
        <v>15000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145000</v>
      </c>
      <c r="D25" s="55">
        <f>C25</f>
        <v>145000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D27+D18+D11+H9+D8+D16+D21+H21+H13+D32+D25</f>
        <v>371904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371954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-50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8">
    <mergeCell ref="G35:H35"/>
    <mergeCell ref="C1:D1"/>
    <mergeCell ref="F1:H1"/>
    <mergeCell ref="G28:H28"/>
    <mergeCell ref="G32:H32"/>
    <mergeCell ref="G33:H33"/>
    <mergeCell ref="C34:D34"/>
    <mergeCell ref="G34:H34"/>
  </mergeCells>
  <pageMargins left="0.7" right="0.12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20" sqref="G20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69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41401</v>
      </c>
      <c r="C5" s="5">
        <v>21040.5</v>
      </c>
      <c r="D5" s="55" t="s">
        <v>1</v>
      </c>
      <c r="F5" s="60"/>
      <c r="G5" s="55"/>
      <c r="H5" s="55"/>
    </row>
    <row r="6" spans="2:9" x14ac:dyDescent="0.25">
      <c r="B6" s="58"/>
      <c r="C6" s="7">
        <v>0</v>
      </c>
      <c r="D6" s="55"/>
      <c r="F6" s="60"/>
      <c r="G6" s="61"/>
      <c r="H6" s="59"/>
    </row>
    <row r="7" spans="2:9" ht="15.75" thickBot="1" x14ac:dyDescent="0.3">
      <c r="B7" s="60"/>
      <c r="C7" s="9">
        <v>0</v>
      </c>
      <c r="D7" s="55"/>
      <c r="F7" s="60"/>
      <c r="G7" s="61"/>
      <c r="H7" s="59"/>
    </row>
    <row r="8" spans="2:9" ht="15.75" thickTop="1" x14ac:dyDescent="0.25">
      <c r="B8" s="60"/>
      <c r="C8" s="61">
        <f>SUM(C3:C7)</f>
        <v>21040.5</v>
      </c>
      <c r="D8" s="59">
        <f>C8</f>
        <v>21040.5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>
        <v>41402</v>
      </c>
      <c r="C11" s="61">
        <v>17550</v>
      </c>
      <c r="F11" s="60"/>
      <c r="G11" s="55">
        <v>0</v>
      </c>
      <c r="H11" s="55"/>
    </row>
    <row r="12" spans="2:9" ht="15.75" thickBot="1" x14ac:dyDescent="0.3">
      <c r="B12" s="60">
        <v>41402</v>
      </c>
      <c r="C12" s="61">
        <v>75000</v>
      </c>
      <c r="D12" s="66"/>
      <c r="F12" s="60"/>
      <c r="G12" s="10">
        <v>0</v>
      </c>
      <c r="H12" s="55"/>
    </row>
    <row r="13" spans="2:9" ht="15.75" thickTop="1" x14ac:dyDescent="0.25">
      <c r="B13" s="4">
        <v>41402</v>
      </c>
      <c r="C13" s="5">
        <v>86000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178550</v>
      </c>
      <c r="D16" s="55">
        <f>C16</f>
        <v>178550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41403</v>
      </c>
      <c r="C20" s="55">
        <v>105000</v>
      </c>
      <c r="D20" s="55"/>
      <c r="F20" s="58"/>
      <c r="G20" s="10">
        <v>0</v>
      </c>
      <c r="H20" s="59"/>
    </row>
    <row r="21" spans="2:9" ht="15.75" thickTop="1" x14ac:dyDescent="0.25">
      <c r="B21" s="65">
        <v>41403</v>
      </c>
      <c r="C21" s="55">
        <v>75000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41403</v>
      </c>
      <c r="C22" s="61">
        <v>60000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240000</v>
      </c>
      <c r="D25" s="55">
        <f>C25</f>
        <v>240000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D27+D18+D11+H9+D8+D16+D21+H21+H13+D32+D25</f>
        <v>439590.5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439590.5</v>
      </c>
      <c r="H32" s="101"/>
    </row>
    <row r="33" spans="2:10" ht="19.5" thickBot="1" x14ac:dyDescent="0.35">
      <c r="B33" s="60"/>
      <c r="C33" s="55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8">
    <mergeCell ref="G35:H35"/>
    <mergeCell ref="C1:D1"/>
    <mergeCell ref="F1:H1"/>
    <mergeCell ref="G28:H28"/>
    <mergeCell ref="G32:H32"/>
    <mergeCell ref="G33:H33"/>
    <mergeCell ref="C34:D34"/>
    <mergeCell ref="G34:H34"/>
  </mergeCells>
  <pageMargins left="0.7" right="0.19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G29" sqref="G29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72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41403</v>
      </c>
      <c r="C5" s="5">
        <v>30518</v>
      </c>
      <c r="D5" s="55" t="s">
        <v>1</v>
      </c>
      <c r="F5" s="60"/>
      <c r="G5" s="55"/>
      <c r="H5" s="55"/>
    </row>
    <row r="6" spans="2:9" x14ac:dyDescent="0.25">
      <c r="B6" s="58"/>
      <c r="C6" s="7">
        <v>0</v>
      </c>
      <c r="D6" s="55"/>
      <c r="F6" s="60"/>
      <c r="G6" s="61"/>
      <c r="H6" s="59"/>
    </row>
    <row r="7" spans="2:9" ht="15.75" thickBot="1" x14ac:dyDescent="0.3">
      <c r="B7" s="60"/>
      <c r="C7" s="64">
        <v>0</v>
      </c>
      <c r="F7" s="60"/>
      <c r="G7" s="61"/>
      <c r="H7" s="59"/>
    </row>
    <row r="8" spans="2:9" ht="15.75" thickTop="1" x14ac:dyDescent="0.25">
      <c r="B8" s="60"/>
      <c r="C8" s="59">
        <f>SUM(C5:C7)</f>
        <v>30518</v>
      </c>
      <c r="D8" s="59">
        <f>C8</f>
        <v>30518</v>
      </c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F10" s="60"/>
      <c r="G10" s="55">
        <v>0</v>
      </c>
      <c r="H10" s="55"/>
    </row>
    <row r="11" spans="2:9" x14ac:dyDescent="0.25">
      <c r="B11" s="60">
        <v>41404</v>
      </c>
      <c r="C11" s="61">
        <v>95000</v>
      </c>
      <c r="F11" s="60"/>
      <c r="G11" s="55">
        <v>0</v>
      </c>
      <c r="H11" s="55"/>
    </row>
    <row r="12" spans="2:9" ht="15.75" thickBot="1" x14ac:dyDescent="0.3">
      <c r="B12" s="60">
        <v>41404</v>
      </c>
      <c r="C12" s="61">
        <v>90000</v>
      </c>
      <c r="D12" s="66"/>
      <c r="F12" s="60"/>
      <c r="G12" s="10">
        <v>0</v>
      </c>
      <c r="H12" s="55"/>
    </row>
    <row r="13" spans="2:9" ht="15.75" thickTop="1" x14ac:dyDescent="0.25">
      <c r="B13" s="4">
        <v>41404</v>
      </c>
      <c r="C13" s="5">
        <v>75000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260000</v>
      </c>
      <c r="D16" s="55">
        <f>C16</f>
        <v>260000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41405</v>
      </c>
      <c r="C20" s="55">
        <v>80000</v>
      </c>
      <c r="D20" s="55"/>
      <c r="F20" s="58"/>
      <c r="G20" s="10">
        <v>0</v>
      </c>
      <c r="H20" s="59"/>
    </row>
    <row r="21" spans="2:9" ht="15.75" thickTop="1" x14ac:dyDescent="0.25">
      <c r="B21" s="65">
        <v>41405</v>
      </c>
      <c r="C21" s="55">
        <v>26956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41405</v>
      </c>
      <c r="C22" s="61">
        <v>40000</v>
      </c>
      <c r="D22" s="55"/>
      <c r="F22" s="58"/>
      <c r="G22" s="59"/>
      <c r="H22" s="59"/>
      <c r="I22" s="71"/>
    </row>
    <row r="23" spans="2:9" x14ac:dyDescent="0.25">
      <c r="B23" s="65">
        <v>41405</v>
      </c>
      <c r="C23" s="55">
        <v>30000</v>
      </c>
      <c r="D23" s="55"/>
      <c r="F23" s="58"/>
      <c r="G23" s="72"/>
      <c r="I23" s="71"/>
    </row>
    <row r="24" spans="2:9" ht="15.75" thickBot="1" x14ac:dyDescent="0.3">
      <c r="B24" s="60">
        <v>41405</v>
      </c>
      <c r="C24" s="64">
        <v>50000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226956</v>
      </c>
      <c r="D25" s="55">
        <f>C25</f>
        <v>226956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D27+D18+D11+H9+D7+D16+D21+H21+H13+D32+D25+D8</f>
        <v>729835.5</v>
      </c>
      <c r="H28" s="100"/>
      <c r="I28" s="71"/>
    </row>
    <row r="29" spans="2:9" x14ac:dyDescent="0.25">
      <c r="B29" s="58">
        <v>41406</v>
      </c>
      <c r="C29" s="59">
        <v>27361.5</v>
      </c>
      <c r="F29" s="71"/>
      <c r="G29" s="55"/>
      <c r="H29" s="55"/>
      <c r="I29" s="71"/>
    </row>
    <row r="30" spans="2:9" ht="15.75" thickBot="1" x14ac:dyDescent="0.3">
      <c r="B30" s="37">
        <v>41406</v>
      </c>
      <c r="C30" s="8">
        <v>100000</v>
      </c>
      <c r="F30" s="71"/>
      <c r="G30" s="55"/>
      <c r="H30" s="55"/>
      <c r="I30" s="71"/>
    </row>
    <row r="31" spans="2:9" ht="19.5" thickBot="1" x14ac:dyDescent="0.35">
      <c r="B31" s="58">
        <v>41406</v>
      </c>
      <c r="C31" s="10">
        <v>85000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212361.5</v>
      </c>
      <c r="D32" s="59">
        <f>C32</f>
        <v>212361.5</v>
      </c>
      <c r="F32" s="77">
        <v>1</v>
      </c>
      <c r="G32" s="99">
        <v>400000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329835.5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G35:H35"/>
    <mergeCell ref="C33:D33"/>
    <mergeCell ref="C1:D1"/>
    <mergeCell ref="F1:H1"/>
    <mergeCell ref="G28:H28"/>
    <mergeCell ref="G32:H32"/>
    <mergeCell ref="G33:H33"/>
    <mergeCell ref="C34:D34"/>
    <mergeCell ref="G34:H34"/>
  </mergeCells>
  <pageMargins left="0.7" right="0.1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71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>
        <v>41407</v>
      </c>
      <c r="C3" s="61">
        <v>95000</v>
      </c>
      <c r="D3" s="55"/>
      <c r="F3" s="60"/>
      <c r="G3" s="55"/>
      <c r="H3" s="55"/>
    </row>
    <row r="4" spans="2:9" ht="18.75" x14ac:dyDescent="0.3">
      <c r="B4" s="4">
        <v>41407</v>
      </c>
      <c r="C4" s="61">
        <v>60000</v>
      </c>
      <c r="D4" s="55"/>
      <c r="F4" s="60"/>
      <c r="G4" s="55"/>
      <c r="H4" s="62"/>
    </row>
    <row r="5" spans="2:9" x14ac:dyDescent="0.25">
      <c r="B5" s="60">
        <v>41407</v>
      </c>
      <c r="C5" s="5">
        <v>35000</v>
      </c>
      <c r="D5" s="55" t="s">
        <v>1</v>
      </c>
      <c r="F5" s="60"/>
      <c r="G5" s="55"/>
      <c r="H5" s="55"/>
    </row>
    <row r="6" spans="2:9" x14ac:dyDescent="0.25">
      <c r="B6" s="58">
        <v>41407</v>
      </c>
      <c r="C6" s="7">
        <v>70000</v>
      </c>
      <c r="D6" s="55"/>
      <c r="F6" s="60"/>
      <c r="G6" s="61"/>
      <c r="H6" s="59"/>
    </row>
    <row r="7" spans="2:9" x14ac:dyDescent="0.25">
      <c r="B7" s="60">
        <v>41407</v>
      </c>
      <c r="C7" s="5">
        <v>40000</v>
      </c>
      <c r="D7" s="55"/>
      <c r="F7" s="60"/>
      <c r="G7" s="61"/>
      <c r="H7" s="59"/>
    </row>
    <row r="8" spans="2:9" x14ac:dyDescent="0.25">
      <c r="B8" s="60">
        <v>41407</v>
      </c>
      <c r="C8" s="59">
        <v>22920</v>
      </c>
      <c r="F8" s="60"/>
      <c r="G8" s="55"/>
      <c r="H8" s="59"/>
    </row>
    <row r="9" spans="2:9" ht="15.75" thickBot="1" x14ac:dyDescent="0.3">
      <c r="B9" s="58">
        <v>41407</v>
      </c>
      <c r="C9" s="64">
        <v>17275</v>
      </c>
      <c r="F9" s="2"/>
      <c r="G9" s="55"/>
      <c r="H9" s="59"/>
      <c r="I9" s="59"/>
    </row>
    <row r="10" spans="2:9" ht="15.75" thickTop="1" x14ac:dyDescent="0.25">
      <c r="B10" s="65"/>
      <c r="C10" s="61">
        <f>SUM(C3:C9)</f>
        <v>340195</v>
      </c>
      <c r="D10" s="59">
        <f>C10</f>
        <v>340195</v>
      </c>
      <c r="F10" s="60"/>
      <c r="G10" s="55">
        <v>0</v>
      </c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/>
      <c r="C12" s="61"/>
      <c r="D12" s="66"/>
      <c r="F12" s="60"/>
      <c r="G12" s="10">
        <v>0</v>
      </c>
      <c r="H12" s="55"/>
    </row>
    <row r="13" spans="2:9" ht="15.75" thickTop="1" x14ac:dyDescent="0.25">
      <c r="B13" s="4">
        <v>41408</v>
      </c>
      <c r="C13" s="5">
        <v>95000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41408</v>
      </c>
      <c r="C14" s="63">
        <v>35000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130000</v>
      </c>
      <c r="D16" s="55">
        <f>C16</f>
        <v>130000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/>
      <c r="C21" s="55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0</v>
      </c>
      <c r="D25" s="55">
        <f>C25</f>
        <v>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</f>
        <v>470195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295195</v>
      </c>
      <c r="H32" s="101"/>
    </row>
    <row r="33" spans="2:10" ht="27" thickBot="1" x14ac:dyDescent="0.45">
      <c r="B33" s="60"/>
      <c r="C33" s="111" t="s">
        <v>70</v>
      </c>
      <c r="D33" s="111"/>
      <c r="F33" s="22">
        <v>2</v>
      </c>
      <c r="G33" s="99">
        <v>175000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4000000000000001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J23" sqref="J23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73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/>
      <c r="C6" s="7"/>
      <c r="D6" s="55"/>
      <c r="F6" s="60"/>
      <c r="G6" s="61"/>
      <c r="H6" s="59"/>
    </row>
    <row r="7" spans="2:9" x14ac:dyDescent="0.25">
      <c r="B7" s="60"/>
      <c r="C7" s="5"/>
      <c r="D7" s="55"/>
      <c r="F7" s="60"/>
      <c r="G7" s="61"/>
      <c r="H7" s="59"/>
    </row>
    <row r="8" spans="2:9" x14ac:dyDescent="0.25">
      <c r="B8" s="60">
        <v>41408</v>
      </c>
      <c r="C8" s="59">
        <v>20763</v>
      </c>
      <c r="F8" s="60"/>
      <c r="G8" s="55"/>
      <c r="H8" s="59"/>
    </row>
    <row r="9" spans="2:9" ht="15.75" thickBot="1" x14ac:dyDescent="0.3">
      <c r="B9" s="58"/>
      <c r="C9" s="64">
        <v>0</v>
      </c>
      <c r="F9" s="2"/>
      <c r="G9" s="55"/>
      <c r="H9" s="59"/>
      <c r="I9" s="59"/>
    </row>
    <row r="10" spans="2:9" ht="15.75" thickTop="1" x14ac:dyDescent="0.25">
      <c r="B10" s="65"/>
      <c r="C10" s="61">
        <f>SUM(C3:C9)</f>
        <v>20763</v>
      </c>
      <c r="D10" s="59">
        <f>C10</f>
        <v>20763</v>
      </c>
      <c r="F10" s="60"/>
      <c r="G10" s="55">
        <v>0</v>
      </c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60"/>
      <c r="C12" s="61"/>
      <c r="D12" s="66"/>
      <c r="F12" s="60"/>
      <c r="G12" s="10">
        <v>0</v>
      </c>
      <c r="H12" s="55"/>
    </row>
    <row r="13" spans="2:9" ht="15.75" thickTop="1" x14ac:dyDescent="0.25">
      <c r="B13" s="4">
        <v>41409</v>
      </c>
      <c r="C13" s="5">
        <v>90000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>
        <v>41409</v>
      </c>
      <c r="C14" s="63">
        <v>94800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184800</v>
      </c>
      <c r="D16" s="55">
        <f>C16</f>
        <v>184800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>
        <v>41410</v>
      </c>
      <c r="C19" s="55">
        <v>50000</v>
      </c>
      <c r="D19" s="55"/>
      <c r="F19" s="58"/>
      <c r="G19" s="55"/>
      <c r="H19" s="55"/>
    </row>
    <row r="20" spans="2:9" ht="15.75" thickBot="1" x14ac:dyDescent="0.3">
      <c r="B20" s="67">
        <v>41410</v>
      </c>
      <c r="C20" s="55">
        <v>65000</v>
      </c>
      <c r="D20" s="55"/>
      <c r="F20" s="58"/>
      <c r="G20" s="10">
        <v>0</v>
      </c>
      <c r="H20" s="59"/>
    </row>
    <row r="21" spans="2:9" ht="15.75" thickTop="1" x14ac:dyDescent="0.25">
      <c r="B21" s="65">
        <v>41410</v>
      </c>
      <c r="C21" s="55">
        <v>30000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41410</v>
      </c>
      <c r="C22" s="61">
        <v>75000</v>
      </c>
      <c r="D22" s="55"/>
      <c r="F22" s="58"/>
      <c r="G22" s="59"/>
      <c r="H22" s="59"/>
      <c r="I22" s="71"/>
    </row>
    <row r="23" spans="2:9" x14ac:dyDescent="0.25">
      <c r="B23" s="65">
        <v>41410</v>
      </c>
      <c r="C23" s="55">
        <v>24692.5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244692.5</v>
      </c>
      <c r="D25" s="55">
        <f>C25</f>
        <v>244692.5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</f>
        <v>450255.5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450255.5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5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74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/>
      <c r="C5" s="5"/>
      <c r="D5" s="55" t="s">
        <v>1</v>
      </c>
      <c r="F5" s="60"/>
      <c r="G5" s="55"/>
      <c r="H5" s="55"/>
    </row>
    <row r="6" spans="2:9" x14ac:dyDescent="0.25">
      <c r="B6" s="58"/>
      <c r="C6" s="7"/>
      <c r="D6" s="55"/>
      <c r="F6" s="60">
        <v>41413</v>
      </c>
      <c r="G6" s="61">
        <v>65000</v>
      </c>
      <c r="H6" s="59"/>
    </row>
    <row r="7" spans="2:9" x14ac:dyDescent="0.25">
      <c r="B7" s="60"/>
      <c r="C7" s="5"/>
      <c r="D7" s="55"/>
      <c r="F7" s="60">
        <v>41413</v>
      </c>
      <c r="G7" s="61">
        <v>65000</v>
      </c>
      <c r="H7" s="59"/>
    </row>
    <row r="8" spans="2:9" x14ac:dyDescent="0.25">
      <c r="B8" s="60">
        <v>41410</v>
      </c>
      <c r="C8" s="59">
        <v>14232.5</v>
      </c>
      <c r="F8" s="60">
        <v>41413</v>
      </c>
      <c r="G8" s="55">
        <v>75000</v>
      </c>
      <c r="H8" s="59"/>
    </row>
    <row r="9" spans="2:9" ht="15.75" thickBot="1" x14ac:dyDescent="0.3">
      <c r="B9" s="58"/>
      <c r="C9" s="64">
        <v>0</v>
      </c>
      <c r="F9" s="2">
        <v>41413</v>
      </c>
      <c r="G9" s="55">
        <v>55000</v>
      </c>
      <c r="H9" s="59"/>
      <c r="I9" s="59"/>
    </row>
    <row r="10" spans="2:9" ht="15.75" thickTop="1" x14ac:dyDescent="0.25">
      <c r="B10" s="65"/>
      <c r="C10" s="61">
        <f>SUM(C3:C9)</f>
        <v>14232.5</v>
      </c>
      <c r="D10" s="59">
        <f>C10</f>
        <v>14232.5</v>
      </c>
      <c r="F10" s="60"/>
      <c r="G10" s="55">
        <v>0</v>
      </c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4">
        <v>41411</v>
      </c>
      <c r="C12" s="61">
        <v>50000</v>
      </c>
      <c r="D12" s="66"/>
      <c r="F12" s="60"/>
      <c r="G12" s="10">
        <v>0</v>
      </c>
      <c r="H12" s="55"/>
    </row>
    <row r="13" spans="2:9" ht="15.75" thickTop="1" x14ac:dyDescent="0.25">
      <c r="B13" s="4">
        <v>41411</v>
      </c>
      <c r="C13" s="5">
        <v>100000</v>
      </c>
      <c r="F13" s="60"/>
      <c r="G13" s="61">
        <f>SUM(G4:G12)</f>
        <v>260000</v>
      </c>
      <c r="H13" s="59">
        <f>G13</f>
        <v>260000</v>
      </c>
      <c r="I13" s="59"/>
    </row>
    <row r="14" spans="2:9" x14ac:dyDescent="0.25">
      <c r="B14" s="58">
        <v>41411</v>
      </c>
      <c r="C14" s="63">
        <v>100000</v>
      </c>
      <c r="D14" s="55"/>
      <c r="F14" s="60"/>
      <c r="G14" s="55"/>
      <c r="H14" s="55"/>
    </row>
    <row r="15" spans="2:9" ht="15.75" thickBot="1" x14ac:dyDescent="0.3">
      <c r="B15" s="14">
        <v>41411</v>
      </c>
      <c r="C15" s="64">
        <v>26402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276402</v>
      </c>
      <c r="D16" s="55">
        <f>C16</f>
        <v>276402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>
        <v>41412</v>
      </c>
      <c r="C18" s="55">
        <v>80000</v>
      </c>
      <c r="D18" s="55"/>
      <c r="F18" s="68"/>
      <c r="G18" s="69"/>
      <c r="H18" s="70"/>
    </row>
    <row r="19" spans="2:9" x14ac:dyDescent="0.25">
      <c r="B19" s="65">
        <v>41412</v>
      </c>
      <c r="C19" s="55">
        <v>63050</v>
      </c>
      <c r="D19" s="55"/>
      <c r="F19" s="58"/>
      <c r="G19" s="55"/>
      <c r="H19" s="55"/>
    </row>
    <row r="20" spans="2:9" ht="15.75" thickBot="1" x14ac:dyDescent="0.3">
      <c r="B20" s="67">
        <v>41412</v>
      </c>
      <c r="C20" s="55">
        <v>40000</v>
      </c>
      <c r="D20" s="55"/>
      <c r="F20" s="58"/>
      <c r="G20" s="10">
        <v>0</v>
      </c>
      <c r="H20" s="59"/>
    </row>
    <row r="21" spans="2:9" ht="15.75" thickTop="1" x14ac:dyDescent="0.25">
      <c r="B21" s="65">
        <v>41412</v>
      </c>
      <c r="C21" s="55">
        <v>50000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>
        <v>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SUM(C18:C24)</f>
        <v>233050</v>
      </c>
      <c r="D25" s="55">
        <f>C25</f>
        <v>233050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</f>
        <v>783684.5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425000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358684.5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9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K24" sqref="K2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75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41413</v>
      </c>
      <c r="C4" s="61">
        <v>11876</v>
      </c>
      <c r="D4" s="55"/>
      <c r="F4" s="60"/>
      <c r="G4" s="55"/>
      <c r="H4" s="62"/>
    </row>
    <row r="5" spans="2:9" x14ac:dyDescent="0.25">
      <c r="B5" s="60"/>
      <c r="C5" s="5">
        <v>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11876</v>
      </c>
      <c r="D7" s="55">
        <f>C7</f>
        <v>11876</v>
      </c>
      <c r="F7" s="60"/>
      <c r="G7" s="61"/>
      <c r="H7" s="59"/>
    </row>
    <row r="8" spans="2:9" x14ac:dyDescent="0.25">
      <c r="B8" s="60"/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>
        <v>41414</v>
      </c>
      <c r="C11" s="61">
        <v>40000</v>
      </c>
      <c r="F11" s="60"/>
      <c r="G11" s="55">
        <v>0</v>
      </c>
      <c r="H11" s="55"/>
    </row>
    <row r="12" spans="2:9" ht="15.75" thickBot="1" x14ac:dyDescent="0.3">
      <c r="B12" s="4">
        <v>41414</v>
      </c>
      <c r="C12" s="61">
        <v>54000</v>
      </c>
      <c r="D12" s="66"/>
      <c r="F12" s="60"/>
      <c r="G12" s="10">
        <v>0</v>
      </c>
      <c r="H12" s="55"/>
    </row>
    <row r="13" spans="2:9" ht="15.75" thickTop="1" x14ac:dyDescent="0.25">
      <c r="B13" s="4">
        <v>41414</v>
      </c>
      <c r="C13" s="5">
        <v>65000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159000</v>
      </c>
      <c r="D16" s="55">
        <f>C16</f>
        <v>159000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>
        <v>41415</v>
      </c>
      <c r="C21" s="55">
        <v>40000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41415</v>
      </c>
      <c r="C22" s="61">
        <v>55000</v>
      </c>
      <c r="D22" s="55"/>
      <c r="F22" s="58"/>
      <c r="G22" s="59"/>
      <c r="H22" s="59"/>
      <c r="I22" s="71"/>
    </row>
    <row r="23" spans="2:9" x14ac:dyDescent="0.25">
      <c r="B23" s="65">
        <v>41415</v>
      </c>
      <c r="C23" s="55">
        <v>27650</v>
      </c>
      <c r="D23" s="55"/>
      <c r="F23" s="58"/>
      <c r="G23" s="72"/>
      <c r="I23" s="71"/>
    </row>
    <row r="24" spans="2:9" ht="15.75" thickBot="1" x14ac:dyDescent="0.3">
      <c r="B24" s="60">
        <v>41415</v>
      </c>
      <c r="C24" s="64">
        <v>20000</v>
      </c>
      <c r="D24" s="55"/>
      <c r="F24" s="58"/>
      <c r="G24" s="55"/>
      <c r="I24" s="71"/>
    </row>
    <row r="25" spans="2:9" ht="15.75" thickTop="1" x14ac:dyDescent="0.25">
      <c r="B25" s="60"/>
      <c r="C25" s="55">
        <f>SUM(C18:C24)</f>
        <v>142650</v>
      </c>
      <c r="D25" s="55">
        <f>C25</f>
        <v>142650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313526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313526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11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41288</v>
      </c>
      <c r="C3" s="5">
        <v>8816.5</v>
      </c>
      <c r="D3" s="6"/>
      <c r="F3" s="4"/>
      <c r="G3" s="6"/>
      <c r="H3" s="6"/>
    </row>
    <row r="4" spans="2:9" x14ac:dyDescent="0.25">
      <c r="B4" s="4">
        <v>41288</v>
      </c>
      <c r="C4" s="5">
        <v>116000</v>
      </c>
      <c r="D4" s="6"/>
      <c r="F4" s="4"/>
      <c r="G4" s="6"/>
      <c r="H4" s="6"/>
    </row>
    <row r="5" spans="2:9" x14ac:dyDescent="0.25">
      <c r="B5" s="4"/>
      <c r="C5" s="5">
        <v>0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124816.5</v>
      </c>
      <c r="D8" s="3">
        <f>C8</f>
        <v>124816.5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41289</v>
      </c>
      <c r="C10" s="5">
        <v>65000</v>
      </c>
      <c r="F10" s="4"/>
      <c r="G10" s="6"/>
      <c r="H10" s="6"/>
    </row>
    <row r="11" spans="2:9" x14ac:dyDescent="0.25">
      <c r="B11" s="11">
        <v>41289</v>
      </c>
      <c r="C11" s="7">
        <v>9265</v>
      </c>
      <c r="D11" s="8"/>
      <c r="F11" s="4"/>
      <c r="G11" s="6"/>
      <c r="H11" s="12"/>
    </row>
    <row r="12" spans="2:9" ht="15.75" thickBot="1" x14ac:dyDescent="0.3">
      <c r="B12" s="11">
        <v>41289</v>
      </c>
      <c r="C12" s="5">
        <v>78900</v>
      </c>
      <c r="F12" s="4"/>
      <c r="G12" s="13"/>
      <c r="H12" s="6"/>
    </row>
    <row r="13" spans="2:9" ht="15.75" thickTop="1" x14ac:dyDescent="0.25">
      <c r="B13" s="14"/>
      <c r="C13" s="7">
        <v>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153165</v>
      </c>
      <c r="D15" s="6">
        <f>C15</f>
        <v>153165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/>
      <c r="C18" s="6"/>
      <c r="D18" s="6"/>
      <c r="F18" s="2"/>
      <c r="G18" s="12"/>
      <c r="H18" s="12"/>
    </row>
    <row r="19" spans="2:9" ht="15.75" thickBot="1" x14ac:dyDescent="0.3">
      <c r="B19" s="11"/>
      <c r="C19" s="5"/>
      <c r="D19" s="6"/>
      <c r="F19" s="2"/>
      <c r="G19" s="13"/>
      <c r="H19" s="3"/>
    </row>
    <row r="20" spans="2:9" ht="15.75" thickTop="1" x14ac:dyDescent="0.25">
      <c r="B20" s="11"/>
      <c r="C20" s="5"/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>
        <v>0</v>
      </c>
      <c r="D21" s="12"/>
      <c r="F21" s="2"/>
      <c r="G21" s="3"/>
      <c r="H21" s="3"/>
      <c r="I21" s="15"/>
    </row>
    <row r="22" spans="2:9" x14ac:dyDescent="0.25">
      <c r="B22" s="11"/>
      <c r="C22" s="6">
        <v>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0</v>
      </c>
      <c r="D26" s="3">
        <f>C26</f>
        <v>0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277981.5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277981.5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f>G27-G31</f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23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I22" sqref="I22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76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41415</v>
      </c>
      <c r="C4" s="61">
        <v>28656</v>
      </c>
      <c r="D4" s="55"/>
      <c r="F4" s="60"/>
      <c r="G4" s="55"/>
      <c r="H4" s="62"/>
    </row>
    <row r="5" spans="2:9" x14ac:dyDescent="0.25">
      <c r="B5" s="60"/>
      <c r="C5" s="5">
        <v>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28656</v>
      </c>
      <c r="D7" s="55">
        <f>C7</f>
        <v>28656</v>
      </c>
      <c r="F7" s="60"/>
      <c r="G7" s="61"/>
      <c r="H7" s="59"/>
    </row>
    <row r="8" spans="2:9" x14ac:dyDescent="0.25">
      <c r="B8" s="60"/>
      <c r="F8" s="60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>
        <v>0</v>
      </c>
      <c r="H10" s="55"/>
    </row>
    <row r="11" spans="2:9" x14ac:dyDescent="0.25">
      <c r="B11" s="60">
        <v>41416</v>
      </c>
      <c r="C11" s="61">
        <v>50000</v>
      </c>
      <c r="F11" s="60"/>
      <c r="G11" s="55">
        <v>0</v>
      </c>
      <c r="H11" s="55"/>
    </row>
    <row r="12" spans="2:9" ht="15.75" thickBot="1" x14ac:dyDescent="0.3">
      <c r="B12" s="4">
        <v>41416</v>
      </c>
      <c r="C12" s="61">
        <v>40000</v>
      </c>
      <c r="D12" s="66"/>
      <c r="F12" s="60"/>
      <c r="G12" s="10">
        <v>0</v>
      </c>
      <c r="H12" s="55"/>
    </row>
    <row r="13" spans="2:9" ht="15.75" thickTop="1" x14ac:dyDescent="0.25">
      <c r="B13" s="4"/>
      <c r="C13" s="5">
        <v>0</v>
      </c>
      <c r="F13" s="60"/>
      <c r="G13" s="61">
        <f>SUM(G4:G12)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SUM(C11:C15)</f>
        <v>90000</v>
      </c>
      <c r="D16" s="55">
        <f>C16</f>
        <v>90000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>
        <v>41417</v>
      </c>
      <c r="C19" s="55">
        <v>39513.5</v>
      </c>
      <c r="D19" s="55"/>
      <c r="F19" s="58"/>
      <c r="G19" s="55"/>
      <c r="H19" s="55"/>
    </row>
    <row r="20" spans="2:9" ht="15.75" thickBot="1" x14ac:dyDescent="0.3">
      <c r="B20" s="67">
        <v>41417</v>
      </c>
      <c r="C20" s="55">
        <v>80000</v>
      </c>
      <c r="D20" s="55"/>
      <c r="F20" s="58"/>
      <c r="G20" s="10">
        <v>0</v>
      </c>
      <c r="H20" s="59"/>
    </row>
    <row r="21" spans="2:9" ht="15.75" thickTop="1" x14ac:dyDescent="0.25">
      <c r="B21" s="65">
        <v>41417</v>
      </c>
      <c r="C21" s="55">
        <v>60000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41417</v>
      </c>
      <c r="C22" s="61">
        <v>85000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SUM(C18:C24)</f>
        <v>264513.5</v>
      </c>
      <c r="D25" s="55">
        <f>C25</f>
        <v>264513.5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383169.5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383169.5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2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3" workbookViewId="0">
      <selection activeCell="G21" sqref="G21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77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41417</v>
      </c>
      <c r="C4" s="61">
        <v>34816</v>
      </c>
      <c r="D4" s="55"/>
      <c r="F4" s="60"/>
      <c r="G4" s="55"/>
      <c r="H4" s="62"/>
    </row>
    <row r="5" spans="2:9" x14ac:dyDescent="0.25">
      <c r="B5" s="60"/>
      <c r="C5" s="5">
        <v>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34816</v>
      </c>
      <c r="D7" s="55">
        <f>C7</f>
        <v>34816</v>
      </c>
      <c r="F7" s="60"/>
      <c r="G7" s="61"/>
      <c r="H7" s="59"/>
    </row>
    <row r="8" spans="2:9" x14ac:dyDescent="0.25">
      <c r="B8" s="60"/>
      <c r="F8" s="4">
        <v>41420</v>
      </c>
      <c r="G8" s="55">
        <v>80000</v>
      </c>
      <c r="H8" s="59"/>
    </row>
    <row r="9" spans="2:9" x14ac:dyDescent="0.25">
      <c r="B9" s="58">
        <v>41418</v>
      </c>
      <c r="C9" s="61">
        <v>65000</v>
      </c>
      <c r="F9" s="2">
        <v>41420</v>
      </c>
      <c r="G9" s="55">
        <v>95000</v>
      </c>
      <c r="H9" s="59"/>
      <c r="I9" s="59"/>
    </row>
    <row r="10" spans="2:9" x14ac:dyDescent="0.25">
      <c r="B10" s="65">
        <v>41418</v>
      </c>
      <c r="C10" s="61">
        <v>80000</v>
      </c>
      <c r="F10" s="60">
        <v>41420</v>
      </c>
      <c r="G10" s="55">
        <v>70000</v>
      </c>
      <c r="H10" s="55"/>
    </row>
    <row r="11" spans="2:9" x14ac:dyDescent="0.25">
      <c r="B11" s="60">
        <v>41418</v>
      </c>
      <c r="C11" s="61">
        <v>30000</v>
      </c>
      <c r="F11" s="60">
        <v>41420</v>
      </c>
      <c r="G11" s="55">
        <v>30578</v>
      </c>
      <c r="H11" s="55"/>
    </row>
    <row r="12" spans="2:9" ht="15.75" thickBot="1" x14ac:dyDescent="0.3">
      <c r="B12" s="4">
        <v>41418</v>
      </c>
      <c r="C12" s="61">
        <v>27965</v>
      </c>
      <c r="D12" s="66"/>
      <c r="F12" s="60"/>
      <c r="G12" s="10">
        <v>0</v>
      </c>
      <c r="H12" s="55"/>
    </row>
    <row r="13" spans="2:9" ht="15.75" thickTop="1" x14ac:dyDescent="0.25">
      <c r="B13" s="4">
        <v>41418</v>
      </c>
      <c r="C13" s="5">
        <v>80000</v>
      </c>
      <c r="F13" s="60"/>
      <c r="G13" s="61">
        <f>SUM(G8:G12)</f>
        <v>275578</v>
      </c>
      <c r="H13" s="59">
        <f>G13</f>
        <v>275578</v>
      </c>
      <c r="I13" s="59"/>
    </row>
    <row r="14" spans="2:9" x14ac:dyDescent="0.25">
      <c r="B14" s="58">
        <v>41418</v>
      </c>
      <c r="C14" s="63">
        <v>85000</v>
      </c>
      <c r="D14" s="55"/>
      <c r="F14" s="60"/>
      <c r="G14" s="55"/>
      <c r="H14" s="55"/>
    </row>
    <row r="15" spans="2:9" ht="15.75" thickBot="1" x14ac:dyDescent="0.3">
      <c r="B15" s="14">
        <v>41418</v>
      </c>
      <c r="C15" s="64">
        <v>45000</v>
      </c>
      <c r="D15" s="55"/>
      <c r="F15" s="60"/>
      <c r="G15" s="55"/>
      <c r="H15" s="55"/>
    </row>
    <row r="16" spans="2:9" ht="15.75" thickTop="1" x14ac:dyDescent="0.25">
      <c r="B16" s="67"/>
      <c r="C16" s="5">
        <f>SUM(C9:C15)</f>
        <v>412965</v>
      </c>
      <c r="D16" s="55">
        <f>C16</f>
        <v>412965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41419</v>
      </c>
      <c r="C20" s="55">
        <v>45000</v>
      </c>
      <c r="D20" s="55"/>
      <c r="F20" s="58"/>
      <c r="G20" s="10">
        <v>0</v>
      </c>
      <c r="H20" s="59"/>
    </row>
    <row r="21" spans="2:9" ht="15.75" thickTop="1" x14ac:dyDescent="0.25">
      <c r="B21" s="65">
        <v>41419</v>
      </c>
      <c r="C21" s="55">
        <v>55000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>
        <v>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SUM(C20:C24)</f>
        <v>100000</v>
      </c>
      <c r="D25" s="55">
        <f>C25</f>
        <v>100000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823359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400000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423359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25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78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41420</v>
      </c>
      <c r="C4" s="61">
        <v>10664</v>
      </c>
      <c r="D4" s="55"/>
      <c r="F4" s="60"/>
      <c r="G4" s="55"/>
      <c r="H4" s="62"/>
    </row>
    <row r="5" spans="2:9" x14ac:dyDescent="0.25">
      <c r="B5" s="60"/>
      <c r="C5" s="5">
        <v>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10664</v>
      </c>
      <c r="D7" s="55">
        <f>C7</f>
        <v>10664</v>
      </c>
      <c r="F7" s="60"/>
      <c r="G7" s="61"/>
      <c r="H7" s="59"/>
    </row>
    <row r="8" spans="2:9" x14ac:dyDescent="0.25">
      <c r="B8" s="60"/>
      <c r="F8" s="4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>
        <v>41421</v>
      </c>
      <c r="C10" s="61">
        <v>60000</v>
      </c>
      <c r="F10" s="60"/>
      <c r="G10" s="55"/>
      <c r="H10" s="55"/>
    </row>
    <row r="11" spans="2:9" x14ac:dyDescent="0.25">
      <c r="B11" s="60">
        <v>41421</v>
      </c>
      <c r="C11" s="61">
        <v>40000</v>
      </c>
      <c r="F11" s="60"/>
      <c r="G11" s="55"/>
      <c r="H11" s="55"/>
    </row>
    <row r="12" spans="2:9" ht="15.75" thickBot="1" x14ac:dyDescent="0.3">
      <c r="B12" s="4">
        <v>41421</v>
      </c>
      <c r="C12" s="61">
        <v>35143</v>
      </c>
      <c r="D12" s="66"/>
      <c r="F12" s="60"/>
      <c r="G12" s="10">
        <v>0</v>
      </c>
      <c r="H12" s="55"/>
    </row>
    <row r="13" spans="2:9" ht="15.75" thickTop="1" x14ac:dyDescent="0.25">
      <c r="B13" s="4"/>
      <c r="C13" s="5">
        <v>0</v>
      </c>
      <c r="F13" s="60"/>
      <c r="G13" s="61">
        <f>SUM(G8:G12)</f>
        <v>0</v>
      </c>
      <c r="H13" s="59">
        <f>G13</f>
        <v>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SUM(C9:C15)</f>
        <v>135143</v>
      </c>
      <c r="D16" s="55">
        <f>C16</f>
        <v>135143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>
        <v>41422</v>
      </c>
      <c r="C21" s="55">
        <v>70000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41422</v>
      </c>
      <c r="C22" s="61">
        <v>70000</v>
      </c>
      <c r="D22" s="55"/>
      <c r="F22" s="58"/>
      <c r="G22" s="59"/>
      <c r="H22" s="59"/>
      <c r="I22" s="71"/>
    </row>
    <row r="23" spans="2:9" x14ac:dyDescent="0.25">
      <c r="B23" s="65">
        <v>41422</v>
      </c>
      <c r="C23" s="55">
        <v>50000</v>
      </c>
      <c r="D23" s="55"/>
      <c r="F23" s="58"/>
      <c r="G23" s="72"/>
      <c r="I23" s="71"/>
    </row>
    <row r="24" spans="2:9" ht="15.75" thickBot="1" x14ac:dyDescent="0.3">
      <c r="B24" s="60">
        <v>41422</v>
      </c>
      <c r="C24" s="64">
        <v>30000</v>
      </c>
      <c r="D24" s="55"/>
      <c r="F24" s="58"/>
      <c r="G24" s="55"/>
      <c r="I24" s="71"/>
    </row>
    <row r="25" spans="2:9" ht="15.75" thickTop="1" x14ac:dyDescent="0.25">
      <c r="B25" s="60"/>
      <c r="C25" s="55">
        <f>SUM(C20:C24)</f>
        <v>220000</v>
      </c>
      <c r="D25" s="55">
        <f>C25</f>
        <v>220000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365807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365807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2" top="0.75" bottom="0.75" header="0.3" footer="0.3"/>
  <pageSetup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J23" sqref="J23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79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41422</v>
      </c>
      <c r="C5" s="5">
        <v>28074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28074</v>
      </c>
      <c r="D7" s="55">
        <f>C7</f>
        <v>28074</v>
      </c>
      <c r="F7" s="60"/>
      <c r="G7" s="61"/>
      <c r="H7" s="59"/>
    </row>
    <row r="8" spans="2:9" x14ac:dyDescent="0.25">
      <c r="B8" s="60"/>
      <c r="F8" s="4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/>
      <c r="H11" s="55"/>
    </row>
    <row r="12" spans="2:9" ht="15.75" thickBot="1" x14ac:dyDescent="0.3">
      <c r="B12" s="4"/>
      <c r="C12" s="61"/>
      <c r="D12" s="66"/>
      <c r="F12" s="60"/>
      <c r="G12" s="10">
        <v>0</v>
      </c>
      <c r="H12" s="55"/>
    </row>
    <row r="13" spans="2:9" ht="15.75" thickTop="1" x14ac:dyDescent="0.25">
      <c r="B13" s="4">
        <v>41423</v>
      </c>
      <c r="C13" s="5">
        <v>35000</v>
      </c>
      <c r="F13" s="60"/>
      <c r="G13" s="61">
        <f>SUM(G8:G12)</f>
        <v>0</v>
      </c>
      <c r="H13" s="59">
        <f>G13</f>
        <v>0</v>
      </c>
      <c r="I13" s="59"/>
    </row>
    <row r="14" spans="2:9" x14ac:dyDescent="0.25">
      <c r="B14" s="58">
        <v>41423</v>
      </c>
      <c r="C14" s="63">
        <v>35000</v>
      </c>
      <c r="D14" s="55"/>
      <c r="F14" s="60"/>
      <c r="G14" s="55"/>
      <c r="H14" s="55"/>
    </row>
    <row r="15" spans="2:9" ht="15.75" thickBot="1" x14ac:dyDescent="0.3">
      <c r="B15" s="14">
        <v>41423</v>
      </c>
      <c r="C15" s="64">
        <v>22251</v>
      </c>
      <c r="D15" s="55"/>
      <c r="F15" s="60"/>
      <c r="G15" s="55"/>
      <c r="H15" s="55"/>
    </row>
    <row r="16" spans="2:9" ht="15.75" thickTop="1" x14ac:dyDescent="0.25">
      <c r="B16" s="67"/>
      <c r="C16" s="5">
        <f>SUM(C9:C15)</f>
        <v>92251</v>
      </c>
      <c r="D16" s="55">
        <f>C16</f>
        <v>92251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>
        <v>41424</v>
      </c>
      <c r="C21" s="55">
        <v>70000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41424</v>
      </c>
      <c r="C22" s="61">
        <v>55000</v>
      </c>
      <c r="D22" s="55"/>
      <c r="F22" s="58"/>
      <c r="G22" s="59"/>
      <c r="H22" s="59"/>
      <c r="I22" s="71"/>
    </row>
    <row r="23" spans="2:9" x14ac:dyDescent="0.25">
      <c r="B23" s="65">
        <v>41424</v>
      </c>
      <c r="C23" s="55">
        <v>50000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SUM(C20:C24)</f>
        <v>175000</v>
      </c>
      <c r="D25" s="55">
        <f>C25</f>
        <v>175000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295325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295525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-200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2" top="0.75" bottom="0.75" header="0.3" footer="0.3"/>
  <pageSetup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H24" sqref="H2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80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>
        <v>41424</v>
      </c>
      <c r="C4" s="61">
        <v>17402</v>
      </c>
      <c r="D4" s="55"/>
      <c r="F4" s="60"/>
      <c r="G4" s="55"/>
      <c r="H4" s="62"/>
    </row>
    <row r="5" spans="2:9" x14ac:dyDescent="0.25">
      <c r="B5" s="60">
        <v>41424</v>
      </c>
      <c r="C5" s="5">
        <v>30000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47402</v>
      </c>
      <c r="D7" s="55">
        <f>C7</f>
        <v>47402</v>
      </c>
      <c r="F7" s="60">
        <v>41427</v>
      </c>
      <c r="G7" s="61">
        <v>50000</v>
      </c>
      <c r="H7" s="59"/>
    </row>
    <row r="8" spans="2:9" x14ac:dyDescent="0.25">
      <c r="B8" s="60"/>
      <c r="F8" s="4">
        <v>41427</v>
      </c>
      <c r="G8" s="55">
        <v>60000</v>
      </c>
      <c r="H8" s="59"/>
    </row>
    <row r="9" spans="2:9" x14ac:dyDescent="0.25">
      <c r="B9" s="58"/>
      <c r="C9" s="61"/>
      <c r="F9" s="2">
        <v>41427</v>
      </c>
      <c r="G9" s="55">
        <v>80000</v>
      </c>
      <c r="H9" s="59"/>
      <c r="I9" s="59"/>
    </row>
    <row r="10" spans="2:9" x14ac:dyDescent="0.25">
      <c r="B10" s="65">
        <v>41425</v>
      </c>
      <c r="C10" s="61">
        <v>55000</v>
      </c>
      <c r="F10" s="60">
        <v>41427</v>
      </c>
      <c r="G10" s="55">
        <v>45000</v>
      </c>
      <c r="H10" s="55"/>
    </row>
    <row r="11" spans="2:9" x14ac:dyDescent="0.25">
      <c r="B11" s="60">
        <v>41425</v>
      </c>
      <c r="C11" s="61">
        <v>80000</v>
      </c>
      <c r="F11" s="60">
        <v>41427</v>
      </c>
      <c r="G11" s="55">
        <v>55000</v>
      </c>
      <c r="H11" s="55"/>
    </row>
    <row r="12" spans="2:9" ht="15.75" thickBot="1" x14ac:dyDescent="0.3">
      <c r="B12" s="4">
        <v>41425</v>
      </c>
      <c r="C12" s="61">
        <v>32500</v>
      </c>
      <c r="D12" s="66"/>
      <c r="F12" s="60">
        <v>41427</v>
      </c>
      <c r="G12" s="10">
        <v>37135</v>
      </c>
      <c r="H12" s="55"/>
    </row>
    <row r="13" spans="2:9" ht="15.75" thickTop="1" x14ac:dyDescent="0.25">
      <c r="B13" s="4">
        <v>41425</v>
      </c>
      <c r="C13" s="5">
        <v>65000</v>
      </c>
      <c r="F13" s="60"/>
      <c r="G13" s="61">
        <f>SUM(G7:G12)</f>
        <v>327135</v>
      </c>
      <c r="H13" s="59">
        <f>G13</f>
        <v>327135</v>
      </c>
      <c r="I13" s="59"/>
    </row>
    <row r="14" spans="2:9" x14ac:dyDescent="0.25">
      <c r="B14" s="58">
        <v>41425</v>
      </c>
      <c r="C14" s="63">
        <v>90000</v>
      </c>
      <c r="D14" s="55"/>
      <c r="F14" s="60"/>
      <c r="G14" s="55"/>
      <c r="H14" s="55"/>
    </row>
    <row r="15" spans="2:9" ht="15.75" thickBot="1" x14ac:dyDescent="0.3">
      <c r="B15" s="14">
        <v>41425</v>
      </c>
      <c r="C15" s="64">
        <v>37691</v>
      </c>
      <c r="D15" s="55"/>
      <c r="F15" s="60"/>
      <c r="G15" s="55"/>
      <c r="H15" s="55"/>
    </row>
    <row r="16" spans="2:9" ht="15.75" thickTop="1" x14ac:dyDescent="0.25">
      <c r="B16" s="67"/>
      <c r="C16" s="5">
        <f>SUM(C10:C15)</f>
        <v>360191</v>
      </c>
      <c r="D16" s="55">
        <f>C16</f>
        <v>360191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>
        <v>41426</v>
      </c>
      <c r="C19" s="55">
        <v>55000</v>
      </c>
      <c r="D19" s="55"/>
      <c r="F19" s="58"/>
      <c r="G19" s="55"/>
      <c r="H19" s="55"/>
    </row>
    <row r="20" spans="2:9" ht="15.75" thickBot="1" x14ac:dyDescent="0.3">
      <c r="B20" s="67">
        <v>41426</v>
      </c>
      <c r="C20" s="55">
        <v>65000</v>
      </c>
      <c r="D20" s="55"/>
      <c r="F20" s="58"/>
      <c r="G20" s="10">
        <v>0</v>
      </c>
      <c r="H20" s="59"/>
    </row>
    <row r="21" spans="2:9" ht="15.75" thickTop="1" x14ac:dyDescent="0.25">
      <c r="B21" s="65">
        <v>41426</v>
      </c>
      <c r="C21" s="55">
        <v>70000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41426</v>
      </c>
      <c r="C22" s="61">
        <v>30000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220000</v>
      </c>
      <c r="D25" s="55">
        <f>C25</f>
        <v>220000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954728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/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500000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454728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4000000000000001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3" workbookViewId="0">
      <selection activeCell="J24" sqref="J2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81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41427</v>
      </c>
      <c r="C5" s="5">
        <v>19200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19200</v>
      </c>
      <c r="D7" s="55">
        <f>C7</f>
        <v>19200</v>
      </c>
      <c r="F7" s="60"/>
      <c r="G7" s="61"/>
      <c r="H7" s="59"/>
    </row>
    <row r="8" spans="2:9" x14ac:dyDescent="0.25">
      <c r="B8" s="60"/>
      <c r="F8" s="4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>
        <v>41428</v>
      </c>
      <c r="C11" s="61">
        <v>20000</v>
      </c>
      <c r="F11" s="60"/>
      <c r="G11" s="55"/>
      <c r="H11" s="55"/>
    </row>
    <row r="12" spans="2:9" ht="15.75" thickBot="1" x14ac:dyDescent="0.3">
      <c r="B12" s="4">
        <v>41428</v>
      </c>
      <c r="C12" s="61">
        <v>19000</v>
      </c>
      <c r="D12" s="66"/>
      <c r="F12" s="60"/>
      <c r="G12" s="10"/>
      <c r="H12" s="55"/>
    </row>
    <row r="13" spans="2:9" ht="15.75" thickTop="1" x14ac:dyDescent="0.25">
      <c r="B13" s="4">
        <v>41428</v>
      </c>
      <c r="C13" s="5">
        <v>85000</v>
      </c>
      <c r="F13" s="60"/>
      <c r="G13" s="61">
        <f>SUM(G7:G12)</f>
        <v>0</v>
      </c>
      <c r="H13" s="59">
        <f>G13</f>
        <v>0</v>
      </c>
      <c r="I13" s="59"/>
    </row>
    <row r="14" spans="2:9" x14ac:dyDescent="0.25">
      <c r="B14" s="58">
        <v>41428</v>
      </c>
      <c r="C14" s="63">
        <v>45000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SUM(C10:C15)</f>
        <v>169000</v>
      </c>
      <c r="D16" s="55">
        <f>C16</f>
        <v>169000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/>
      <c r="C21" s="55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41429</v>
      </c>
      <c r="C22" s="61">
        <v>30970</v>
      </c>
      <c r="D22" s="55"/>
      <c r="F22" s="58"/>
      <c r="G22" s="59"/>
      <c r="H22" s="59"/>
      <c r="I22" s="71"/>
    </row>
    <row r="23" spans="2:9" x14ac:dyDescent="0.25">
      <c r="B23" s="65"/>
      <c r="C23" s="55">
        <v>0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30970</v>
      </c>
      <c r="D25" s="55">
        <f>C25</f>
        <v>30970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270221.5</v>
      </c>
      <c r="H28" s="100"/>
      <c r="I28" s="71"/>
    </row>
    <row r="29" spans="2:9" x14ac:dyDescent="0.25">
      <c r="B29" s="58">
        <v>41430</v>
      </c>
      <c r="C29" s="59">
        <v>32000</v>
      </c>
      <c r="F29" s="71"/>
      <c r="G29" s="55"/>
      <c r="H29" s="55"/>
      <c r="I29" s="71"/>
    </row>
    <row r="30" spans="2:9" ht="15.75" thickBot="1" x14ac:dyDescent="0.3">
      <c r="B30" s="37">
        <v>41430</v>
      </c>
      <c r="C30" s="8">
        <v>19051.5</v>
      </c>
      <c r="F30" s="71"/>
      <c r="G30" s="55"/>
      <c r="H30" s="55"/>
      <c r="I30" s="71"/>
    </row>
    <row r="31" spans="2:9" ht="19.5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51051.5</v>
      </c>
      <c r="D32" s="59">
        <f>C32</f>
        <v>51051.5</v>
      </c>
      <c r="F32" s="77">
        <v>1</v>
      </c>
      <c r="G32" s="99">
        <v>270221.5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80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2" top="0.75" bottom="0.75" header="0.3" footer="0.3"/>
  <pageSetup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3" workbookViewId="0">
      <selection activeCell="J33" sqref="J33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82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41430</v>
      </c>
      <c r="C5" s="5">
        <v>20920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20920</v>
      </c>
      <c r="D7" s="55">
        <f>C7</f>
        <v>20920</v>
      </c>
      <c r="F7" s="60"/>
      <c r="G7" s="61"/>
      <c r="H7" s="59"/>
    </row>
    <row r="8" spans="2:9" x14ac:dyDescent="0.25">
      <c r="B8" s="60"/>
      <c r="F8" s="4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>
        <v>41431</v>
      </c>
      <c r="C10" s="61">
        <v>50000</v>
      </c>
      <c r="F10" s="60"/>
      <c r="G10" s="55"/>
      <c r="H10" s="55"/>
    </row>
    <row r="11" spans="2:9" x14ac:dyDescent="0.25">
      <c r="B11" s="60">
        <v>41431</v>
      </c>
      <c r="C11" s="61">
        <v>50000</v>
      </c>
      <c r="F11" s="60"/>
      <c r="G11" s="55"/>
      <c r="H11" s="55"/>
    </row>
    <row r="12" spans="2:9" ht="15.75" thickBot="1" x14ac:dyDescent="0.3">
      <c r="B12" s="4">
        <v>41431</v>
      </c>
      <c r="C12" s="61">
        <v>80000</v>
      </c>
      <c r="D12" s="66"/>
      <c r="F12" s="60"/>
      <c r="G12" s="10"/>
      <c r="H12" s="55"/>
    </row>
    <row r="13" spans="2:9" ht="15.75" thickTop="1" x14ac:dyDescent="0.25">
      <c r="B13" s="4">
        <v>41431</v>
      </c>
      <c r="C13" s="5">
        <v>60000</v>
      </c>
      <c r="F13" s="60"/>
      <c r="G13" s="61">
        <f>SUM(G7:G12)</f>
        <v>0</v>
      </c>
      <c r="H13" s="59">
        <f>G13</f>
        <v>0</v>
      </c>
      <c r="I13" s="59"/>
    </row>
    <row r="14" spans="2:9" x14ac:dyDescent="0.25">
      <c r="B14" s="58">
        <v>41431</v>
      </c>
      <c r="C14" s="63">
        <v>28472</v>
      </c>
      <c r="D14" s="55"/>
      <c r="F14" s="60"/>
      <c r="G14" s="55"/>
      <c r="H14" s="55"/>
    </row>
    <row r="15" spans="2:9" ht="15.75" thickBot="1" x14ac:dyDescent="0.3">
      <c r="B15" s="14">
        <v>41431</v>
      </c>
      <c r="C15" s="64">
        <v>50000</v>
      </c>
      <c r="D15" s="55"/>
      <c r="F15" s="60"/>
      <c r="G15" s="55"/>
      <c r="H15" s="55"/>
    </row>
    <row r="16" spans="2:9" ht="15.75" thickTop="1" x14ac:dyDescent="0.25">
      <c r="B16" s="67"/>
      <c r="C16" s="5">
        <f>SUM(C10:C15)</f>
        <v>318472</v>
      </c>
      <c r="D16" s="55">
        <f>C16</f>
        <v>318472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>
        <v>41432</v>
      </c>
      <c r="C19" s="55">
        <v>55000</v>
      </c>
      <c r="D19" s="55"/>
      <c r="F19" s="58"/>
      <c r="G19" s="55"/>
      <c r="H19" s="55"/>
    </row>
    <row r="20" spans="2:9" ht="15.75" thickBot="1" x14ac:dyDescent="0.3">
      <c r="B20" s="67">
        <v>41432</v>
      </c>
      <c r="C20" s="55">
        <v>60000</v>
      </c>
      <c r="D20" s="55"/>
      <c r="F20" s="58"/>
      <c r="G20" s="10">
        <v>0</v>
      </c>
      <c r="H20" s="59"/>
    </row>
    <row r="21" spans="2:9" ht="15.75" thickTop="1" x14ac:dyDescent="0.25">
      <c r="B21" s="65">
        <v>41432</v>
      </c>
      <c r="C21" s="55">
        <v>65000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41432</v>
      </c>
      <c r="C22" s="61">
        <v>65000</v>
      </c>
      <c r="D22" s="55"/>
      <c r="F22" s="58"/>
      <c r="G22" s="59"/>
      <c r="H22" s="59"/>
      <c r="I22" s="71"/>
    </row>
    <row r="23" spans="2:9" x14ac:dyDescent="0.25">
      <c r="B23" s="65">
        <v>41432</v>
      </c>
      <c r="C23" s="55">
        <v>55000</v>
      </c>
      <c r="D23" s="55"/>
      <c r="F23" s="58"/>
      <c r="G23" s="72"/>
      <c r="I23" s="71"/>
    </row>
    <row r="24" spans="2:9" ht="15.75" thickBot="1" x14ac:dyDescent="0.3">
      <c r="B24" s="60">
        <v>41432</v>
      </c>
      <c r="C24" s="64">
        <v>29396.5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329396.5</v>
      </c>
      <c r="D25" s="55">
        <f>C25</f>
        <v>329396.5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668788.5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668288.5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25">
        <f>G28-G32-G33-G34</f>
        <v>500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7" top="0.75" bottom="0.75" header="0.3" footer="0.3"/>
  <pageSetup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6" workbookViewId="0">
      <selection activeCell="K37" sqref="K37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83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>
        <v>41433</v>
      </c>
      <c r="C3" s="61">
        <v>20000</v>
      </c>
      <c r="D3" s="55"/>
      <c r="F3" s="60"/>
      <c r="G3" s="55"/>
      <c r="H3" s="55"/>
    </row>
    <row r="4" spans="2:9" ht="18.75" x14ac:dyDescent="0.3">
      <c r="B4" s="4">
        <v>41433</v>
      </c>
      <c r="C4" s="61">
        <v>40000</v>
      </c>
      <c r="D4" s="55"/>
      <c r="F4" s="60"/>
      <c r="G4" s="55"/>
      <c r="H4" s="62"/>
    </row>
    <row r="5" spans="2:9" x14ac:dyDescent="0.25">
      <c r="B5" s="60">
        <v>41433</v>
      </c>
      <c r="C5" s="5">
        <v>60000</v>
      </c>
      <c r="D5" s="55" t="s">
        <v>1</v>
      </c>
      <c r="F5" s="60"/>
      <c r="G5" s="55"/>
      <c r="H5" s="55"/>
    </row>
    <row r="6" spans="2:9" x14ac:dyDescent="0.25">
      <c r="B6" s="2">
        <v>41433</v>
      </c>
      <c r="C6" s="5">
        <v>70000</v>
      </c>
      <c r="D6" s="55"/>
      <c r="F6" s="60"/>
      <c r="G6" s="61"/>
      <c r="H6" s="59"/>
    </row>
    <row r="7" spans="2:9" ht="15.75" thickBot="1" x14ac:dyDescent="0.3">
      <c r="B7" s="60">
        <v>41433</v>
      </c>
      <c r="C7" s="9">
        <v>25002.5</v>
      </c>
      <c r="D7" s="55"/>
      <c r="F7" s="60"/>
      <c r="G7" s="61"/>
      <c r="H7" s="59"/>
    </row>
    <row r="8" spans="2:9" ht="15.75" thickTop="1" x14ac:dyDescent="0.25">
      <c r="B8" s="60"/>
      <c r="C8" s="59">
        <f>SUM(C3:C7)</f>
        <v>215002.5</v>
      </c>
      <c r="D8" s="59">
        <f>C8</f>
        <v>215002.5</v>
      </c>
      <c r="F8" s="4"/>
      <c r="G8" s="55"/>
      <c r="H8" s="59"/>
    </row>
    <row r="9" spans="2:9" x14ac:dyDescent="0.25">
      <c r="B9" s="58"/>
      <c r="C9" s="61"/>
      <c r="F9" s="2"/>
      <c r="G9" s="55"/>
      <c r="H9" s="59"/>
      <c r="I9" s="59"/>
    </row>
    <row r="10" spans="2:9" x14ac:dyDescent="0.25">
      <c r="B10" s="65"/>
      <c r="C10" s="61"/>
      <c r="F10" s="60"/>
      <c r="G10" s="55"/>
      <c r="H10" s="55"/>
    </row>
    <row r="11" spans="2:9" x14ac:dyDescent="0.25">
      <c r="B11" s="60"/>
      <c r="C11" s="61"/>
      <c r="F11" s="60"/>
      <c r="G11" s="55">
        <v>0</v>
      </c>
      <c r="H11" s="55"/>
    </row>
    <row r="12" spans="2:9" ht="15.75" thickBot="1" x14ac:dyDescent="0.3">
      <c r="B12" s="4">
        <v>41434</v>
      </c>
      <c r="C12" s="61">
        <v>95000</v>
      </c>
      <c r="D12" s="66"/>
      <c r="F12" s="60"/>
      <c r="G12" s="10">
        <v>0</v>
      </c>
      <c r="H12" s="55"/>
    </row>
    <row r="13" spans="2:9" ht="15.75" thickTop="1" x14ac:dyDescent="0.25">
      <c r="B13" s="4">
        <v>41434</v>
      </c>
      <c r="C13" s="5">
        <v>65000</v>
      </c>
      <c r="F13" s="60"/>
      <c r="G13" s="61">
        <f>SUM(G7:G12)</f>
        <v>0</v>
      </c>
      <c r="H13" s="59">
        <f>G13</f>
        <v>0</v>
      </c>
      <c r="I13" s="59"/>
    </row>
    <row r="14" spans="2:9" x14ac:dyDescent="0.25">
      <c r="B14" s="58">
        <v>41434</v>
      </c>
      <c r="C14" s="63">
        <v>85000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SUM(C10:C15)</f>
        <v>245000</v>
      </c>
      <c r="D16" s="55">
        <f>C16</f>
        <v>245000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/>
      <c r="C20" s="55"/>
      <c r="D20" s="55"/>
      <c r="F20" s="58"/>
      <c r="G20" s="10">
        <v>0</v>
      </c>
      <c r="H20" s="59"/>
    </row>
    <row r="21" spans="2:9" ht="15.75" thickTop="1" x14ac:dyDescent="0.25">
      <c r="B21" s="65"/>
      <c r="C21" s="55"/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/>
      <c r="C22" s="61"/>
      <c r="D22" s="55"/>
      <c r="F22" s="58"/>
      <c r="G22" s="59"/>
      <c r="H22" s="59"/>
      <c r="I22" s="71"/>
    </row>
    <row r="23" spans="2:9" x14ac:dyDescent="0.25">
      <c r="B23" s="65"/>
      <c r="C23" s="55"/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0</v>
      </c>
      <c r="D25" s="55">
        <f>C25</f>
        <v>0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D27+D18+D11+H9+D10+D16+D21+H21+H13+D32+D25+D7+D8</f>
        <v>460002.5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460502.5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88" t="s">
        <v>86</v>
      </c>
      <c r="D38" s="55"/>
      <c r="F38" s="78" t="s">
        <v>85</v>
      </c>
      <c r="G38" s="79"/>
      <c r="H38" s="25">
        <f>G32-G28</f>
        <v>500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12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H24" sqref="H24"/>
    </sheetView>
  </sheetViews>
  <sheetFormatPr baseColWidth="10" defaultRowHeight="15" x14ac:dyDescent="0.25"/>
  <cols>
    <col min="1" max="1" width="1.7109375" style="56" customWidth="1"/>
    <col min="2" max="2" width="11.42578125" style="56"/>
    <col min="3" max="3" width="12.7109375" style="59" bestFit="1" customWidth="1"/>
    <col min="4" max="4" width="13" style="59" bestFit="1" customWidth="1"/>
    <col min="5" max="5" width="2.7109375" style="56" customWidth="1"/>
    <col min="6" max="6" width="16.28515625" style="56" customWidth="1"/>
    <col min="7" max="7" width="14.7109375" style="56" customWidth="1"/>
    <col min="8" max="8" width="19.42578125" style="56" customWidth="1"/>
    <col min="9" max="16384" width="11.42578125" style="56"/>
  </cols>
  <sheetData>
    <row r="1" spans="2:9" ht="21" x14ac:dyDescent="0.35">
      <c r="C1" s="104" t="s">
        <v>0</v>
      </c>
      <c r="D1" s="104"/>
      <c r="E1" s="57"/>
      <c r="F1" s="105" t="s">
        <v>84</v>
      </c>
      <c r="G1" s="105"/>
      <c r="H1" s="105"/>
    </row>
    <row r="2" spans="2:9" x14ac:dyDescent="0.25">
      <c r="B2" s="58"/>
      <c r="F2" s="58"/>
      <c r="G2" s="59"/>
      <c r="H2" s="59"/>
    </row>
    <row r="3" spans="2:9" x14ac:dyDescent="0.25">
      <c r="B3" s="60"/>
      <c r="C3" s="61"/>
      <c r="D3" s="55"/>
      <c r="F3" s="60"/>
      <c r="G3" s="55"/>
      <c r="H3" s="55"/>
    </row>
    <row r="4" spans="2:9" ht="18.75" x14ac:dyDescent="0.3">
      <c r="B4" s="4"/>
      <c r="C4" s="61"/>
      <c r="D4" s="55"/>
      <c r="F4" s="60"/>
      <c r="G4" s="55"/>
      <c r="H4" s="62"/>
    </row>
    <row r="5" spans="2:9" x14ac:dyDescent="0.25">
      <c r="B5" s="60">
        <v>41434</v>
      </c>
      <c r="C5" s="5">
        <v>25009.5</v>
      </c>
      <c r="D5" s="55" t="s">
        <v>1</v>
      </c>
      <c r="F5" s="60"/>
      <c r="G5" s="55"/>
      <c r="H5" s="55"/>
    </row>
    <row r="6" spans="2:9" ht="15.75" thickBot="1" x14ac:dyDescent="0.3">
      <c r="B6" s="58"/>
      <c r="C6" s="9">
        <v>0</v>
      </c>
      <c r="D6" s="55"/>
      <c r="F6" s="60"/>
      <c r="G6" s="61"/>
      <c r="H6" s="59"/>
    </row>
    <row r="7" spans="2:9" ht="15.75" thickTop="1" x14ac:dyDescent="0.25">
      <c r="B7" s="60"/>
      <c r="C7" s="5">
        <f>SUM(C4:C6)</f>
        <v>25009.5</v>
      </c>
      <c r="D7" s="55">
        <f>C7</f>
        <v>25009.5</v>
      </c>
      <c r="F7" s="60"/>
      <c r="G7" s="61"/>
      <c r="H7" s="59"/>
    </row>
    <row r="8" spans="2:9" x14ac:dyDescent="0.25">
      <c r="B8" s="60"/>
      <c r="F8" s="4"/>
      <c r="G8" s="55"/>
      <c r="H8" s="59"/>
    </row>
    <row r="9" spans="2:9" x14ac:dyDescent="0.25">
      <c r="B9" s="58"/>
      <c r="C9" s="61"/>
      <c r="F9" s="2">
        <v>41437</v>
      </c>
      <c r="G9" s="55">
        <v>51000</v>
      </c>
      <c r="H9" s="59"/>
      <c r="I9" s="59"/>
    </row>
    <row r="10" spans="2:9" x14ac:dyDescent="0.25">
      <c r="B10" s="65">
        <v>41435</v>
      </c>
      <c r="C10" s="61">
        <v>50000</v>
      </c>
      <c r="F10" s="60">
        <v>41437</v>
      </c>
      <c r="G10" s="55">
        <v>60000</v>
      </c>
      <c r="H10" s="55"/>
    </row>
    <row r="11" spans="2:9" x14ac:dyDescent="0.25">
      <c r="B11" s="60">
        <v>41435</v>
      </c>
      <c r="C11" s="61">
        <v>40000</v>
      </c>
      <c r="F11" s="60"/>
      <c r="G11" s="55">
        <v>0</v>
      </c>
      <c r="H11" s="55"/>
    </row>
    <row r="12" spans="2:9" ht="15.75" thickBot="1" x14ac:dyDescent="0.3">
      <c r="B12" s="4">
        <v>41435</v>
      </c>
      <c r="C12" s="61">
        <v>45000</v>
      </c>
      <c r="D12" s="66"/>
      <c r="F12" s="60"/>
      <c r="G12" s="10">
        <v>0</v>
      </c>
      <c r="H12" s="55"/>
    </row>
    <row r="13" spans="2:9" ht="15.75" thickTop="1" x14ac:dyDescent="0.25">
      <c r="B13" s="4">
        <v>41435</v>
      </c>
      <c r="C13" s="5">
        <v>18184</v>
      </c>
      <c r="F13" s="60"/>
      <c r="G13" s="61">
        <f>SUM(G7:G12)</f>
        <v>111000</v>
      </c>
      <c r="H13" s="59">
        <f>G13</f>
        <v>111000</v>
      </c>
      <c r="I13" s="59"/>
    </row>
    <row r="14" spans="2:9" x14ac:dyDescent="0.25">
      <c r="B14" s="58"/>
      <c r="C14" s="63">
        <v>0</v>
      </c>
      <c r="D14" s="55"/>
      <c r="F14" s="60"/>
      <c r="G14" s="55"/>
      <c r="H14" s="55"/>
    </row>
    <row r="15" spans="2:9" ht="15.75" thickBot="1" x14ac:dyDescent="0.3">
      <c r="B15" s="14"/>
      <c r="C15" s="64">
        <v>0</v>
      </c>
      <c r="D15" s="55"/>
      <c r="F15" s="60"/>
      <c r="G15" s="55"/>
      <c r="H15" s="55"/>
    </row>
    <row r="16" spans="2:9" ht="15.75" thickTop="1" x14ac:dyDescent="0.25">
      <c r="B16" s="67"/>
      <c r="C16" s="5">
        <f>SUM(C10:C15)</f>
        <v>153184</v>
      </c>
      <c r="D16" s="55">
        <f>C16</f>
        <v>153184</v>
      </c>
      <c r="F16" s="60"/>
      <c r="G16" s="55"/>
    </row>
    <row r="17" spans="2:9" x14ac:dyDescent="0.25">
      <c r="B17" s="67"/>
      <c r="C17" s="55"/>
      <c r="F17" s="60"/>
      <c r="G17" s="55"/>
    </row>
    <row r="18" spans="2:9" ht="15.75" x14ac:dyDescent="0.25">
      <c r="B18" s="67"/>
      <c r="C18" s="55"/>
      <c r="D18" s="55"/>
      <c r="F18" s="68"/>
      <c r="G18" s="69"/>
      <c r="H18" s="70"/>
    </row>
    <row r="19" spans="2:9" x14ac:dyDescent="0.25">
      <c r="B19" s="65"/>
      <c r="C19" s="55"/>
      <c r="D19" s="55"/>
      <c r="F19" s="58"/>
      <c r="G19" s="55"/>
      <c r="H19" s="55"/>
    </row>
    <row r="20" spans="2:9" ht="15.75" thickBot="1" x14ac:dyDescent="0.3">
      <c r="B20" s="67">
        <v>41436</v>
      </c>
      <c r="C20" s="55">
        <v>30000</v>
      </c>
      <c r="D20" s="55"/>
      <c r="F20" s="58"/>
      <c r="G20" s="10">
        <v>0</v>
      </c>
      <c r="H20" s="59"/>
    </row>
    <row r="21" spans="2:9" ht="15.75" thickTop="1" x14ac:dyDescent="0.25">
      <c r="B21" s="65">
        <v>41436</v>
      </c>
      <c r="C21" s="55">
        <v>10000</v>
      </c>
      <c r="D21" s="55"/>
      <c r="F21" s="60"/>
      <c r="G21" s="55">
        <f>SUM(G16:G20)</f>
        <v>0</v>
      </c>
      <c r="H21" s="55">
        <f>G21</f>
        <v>0</v>
      </c>
      <c r="I21" s="55"/>
    </row>
    <row r="22" spans="2:9" x14ac:dyDescent="0.25">
      <c r="B22" s="65">
        <v>41436</v>
      </c>
      <c r="C22" s="61">
        <v>55000</v>
      </c>
      <c r="D22" s="55"/>
      <c r="F22" s="58"/>
      <c r="G22" s="59"/>
      <c r="H22" s="59"/>
      <c r="I22" s="71"/>
    </row>
    <row r="23" spans="2:9" x14ac:dyDescent="0.25">
      <c r="B23" s="65">
        <v>41436</v>
      </c>
      <c r="C23" s="55">
        <v>29713</v>
      </c>
      <c r="D23" s="55"/>
      <c r="F23" s="58"/>
      <c r="G23" s="72"/>
      <c r="I23" s="71"/>
    </row>
    <row r="24" spans="2:9" ht="15.75" thickBot="1" x14ac:dyDescent="0.3">
      <c r="B24" s="60"/>
      <c r="C24" s="64">
        <v>0</v>
      </c>
      <c r="D24" s="55"/>
      <c r="F24" s="58"/>
      <c r="G24" s="55"/>
      <c r="I24" s="71"/>
    </row>
    <row r="25" spans="2:9" ht="15.75" thickTop="1" x14ac:dyDescent="0.25">
      <c r="B25" s="60"/>
      <c r="C25" s="55">
        <f>SUM(C19:C24)</f>
        <v>124713</v>
      </c>
      <c r="D25" s="55">
        <f>C25</f>
        <v>124713</v>
      </c>
      <c r="F25" s="58"/>
      <c r="G25" s="55"/>
      <c r="H25" s="59">
        <f>G25</f>
        <v>0</v>
      </c>
      <c r="I25" s="71"/>
    </row>
    <row r="26" spans="2:9" x14ac:dyDescent="0.25">
      <c r="B26" s="58"/>
      <c r="C26" s="55"/>
      <c r="D26" s="55"/>
      <c r="F26" s="58"/>
      <c r="G26" s="55"/>
      <c r="I26" s="71"/>
    </row>
    <row r="27" spans="2:9" ht="15.75" thickBot="1" x14ac:dyDescent="0.3">
      <c r="B27" s="58"/>
      <c r="C27" s="55"/>
      <c r="F27" s="73"/>
      <c r="G27" s="10"/>
      <c r="H27" s="10"/>
      <c r="I27" s="71"/>
    </row>
    <row r="28" spans="2:9" ht="20.25" thickTop="1" thickBot="1" x14ac:dyDescent="0.35">
      <c r="B28" s="58"/>
      <c r="C28" s="55"/>
      <c r="F28" s="18" t="s">
        <v>2</v>
      </c>
      <c r="G28" s="99">
        <f>D27+D18+D11+H9+D10+D16+D21+H21+H13+D32+D25+D7</f>
        <v>413906.5</v>
      </c>
      <c r="H28" s="100"/>
      <c r="I28" s="71"/>
    </row>
    <row r="29" spans="2:9" x14ac:dyDescent="0.25">
      <c r="B29" s="58"/>
      <c r="F29" s="71"/>
      <c r="G29" s="55"/>
      <c r="H29" s="55"/>
      <c r="I29" s="71"/>
    </row>
    <row r="30" spans="2:9" ht="15.75" thickBot="1" x14ac:dyDescent="0.3">
      <c r="B30" s="37"/>
      <c r="C30" s="8"/>
      <c r="F30" s="71"/>
      <c r="G30" s="55"/>
      <c r="H30" s="55"/>
      <c r="I30" s="71"/>
    </row>
    <row r="31" spans="2:9" ht="19.5" thickBot="1" x14ac:dyDescent="0.35">
      <c r="B31" s="58"/>
      <c r="C31" s="10">
        <v>0</v>
      </c>
      <c r="F31" s="74" t="s">
        <v>3</v>
      </c>
      <c r="G31" s="75"/>
      <c r="H31" s="76"/>
    </row>
    <row r="32" spans="2:9" ht="20.25" thickTop="1" thickBot="1" x14ac:dyDescent="0.35">
      <c r="B32" s="60"/>
      <c r="C32" s="59">
        <f>SUM(C27:C31)</f>
        <v>0</v>
      </c>
      <c r="D32" s="59">
        <f>C32</f>
        <v>0</v>
      </c>
      <c r="F32" s="77">
        <v>1</v>
      </c>
      <c r="G32" s="99">
        <v>413906.5</v>
      </c>
      <c r="H32" s="101"/>
    </row>
    <row r="33" spans="2:10" ht="27" thickBot="1" x14ac:dyDescent="0.45">
      <c r="B33" s="60"/>
      <c r="C33" s="111"/>
      <c r="D33" s="111"/>
      <c r="F33" s="22">
        <v>2</v>
      </c>
      <c r="G33" s="99">
        <v>0</v>
      </c>
      <c r="H33" s="101"/>
    </row>
    <row r="34" spans="2:10" ht="19.5" thickBot="1" x14ac:dyDescent="0.35">
      <c r="B34" s="60"/>
      <c r="C34" s="108"/>
      <c r="D34" s="108"/>
      <c r="F34" s="77">
        <v>3</v>
      </c>
      <c r="G34" s="109">
        <v>0</v>
      </c>
      <c r="H34" s="110"/>
    </row>
    <row r="35" spans="2:10" ht="19.5" thickBot="1" x14ac:dyDescent="0.35">
      <c r="B35" s="60"/>
      <c r="C35" s="55"/>
      <c r="F35" s="77">
        <v>4</v>
      </c>
      <c r="G35" s="102">
        <v>0</v>
      </c>
      <c r="H35" s="103"/>
    </row>
    <row r="36" spans="2:10" x14ac:dyDescent="0.25">
      <c r="B36" s="60"/>
      <c r="C36" s="55"/>
      <c r="D36" s="55"/>
    </row>
    <row r="37" spans="2:10" ht="15.75" thickBot="1" x14ac:dyDescent="0.3">
      <c r="B37" s="60"/>
      <c r="C37" s="55"/>
      <c r="D37" s="55"/>
    </row>
    <row r="38" spans="2:10" ht="18.75" x14ac:dyDescent="0.3">
      <c r="B38" s="60"/>
      <c r="C38" s="55"/>
      <c r="D38" s="55"/>
      <c r="F38" s="78" t="s">
        <v>4</v>
      </c>
      <c r="G38" s="79"/>
      <c r="H38" s="25">
        <f>G28-G32-G33-G34</f>
        <v>0</v>
      </c>
    </row>
    <row r="39" spans="2:10" ht="19.5" thickBot="1" x14ac:dyDescent="0.35">
      <c r="B39" s="60"/>
      <c r="C39" s="61"/>
      <c r="F39" s="81" t="s">
        <v>5</v>
      </c>
      <c r="G39" s="82"/>
      <c r="H39" s="83">
        <v>0</v>
      </c>
      <c r="I39" s="71"/>
      <c r="J39" s="84"/>
    </row>
    <row r="40" spans="2:10" x14ac:dyDescent="0.25">
      <c r="B40" s="60"/>
      <c r="C40" s="55"/>
      <c r="D40" s="55"/>
      <c r="H40" s="85"/>
      <c r="I40" s="85"/>
    </row>
    <row r="41" spans="2:10" ht="18.75" x14ac:dyDescent="0.3">
      <c r="B41" s="60"/>
      <c r="C41" s="55"/>
      <c r="F41" s="86"/>
      <c r="G41" s="71"/>
      <c r="H41" s="71"/>
    </row>
    <row r="42" spans="2:10" ht="18.75" x14ac:dyDescent="0.3">
      <c r="B42" s="60"/>
      <c r="C42" s="55"/>
      <c r="D42" s="55"/>
      <c r="F42" s="87"/>
      <c r="G42" s="86"/>
      <c r="H42" s="62"/>
    </row>
    <row r="43" spans="2:10" x14ac:dyDescent="0.25">
      <c r="B43" s="60"/>
      <c r="C43" s="55"/>
      <c r="D43" s="55"/>
      <c r="F43" s="71"/>
      <c r="G43" s="71"/>
      <c r="H43" s="71"/>
    </row>
    <row r="44" spans="2:10" x14ac:dyDescent="0.25">
      <c r="B44" s="60"/>
      <c r="C44" s="55"/>
      <c r="D44" s="55"/>
    </row>
    <row r="45" spans="2:10" x14ac:dyDescent="0.25">
      <c r="B45" s="60"/>
      <c r="C45" s="55"/>
      <c r="D45" s="55"/>
    </row>
    <row r="46" spans="2:10" x14ac:dyDescent="0.25">
      <c r="B46" s="71"/>
      <c r="C46" s="55"/>
      <c r="D46" s="55"/>
    </row>
    <row r="47" spans="2:10" x14ac:dyDescent="0.25">
      <c r="B47" s="60"/>
      <c r="C47" s="55"/>
      <c r="D47" s="55"/>
    </row>
    <row r="48" spans="2:10" x14ac:dyDescent="0.25">
      <c r="B48" s="60"/>
      <c r="C48" s="55"/>
      <c r="D48" s="55"/>
    </row>
    <row r="49" spans="2:4" x14ac:dyDescent="0.25">
      <c r="B49" s="60"/>
      <c r="C49" s="55"/>
      <c r="D49" s="71"/>
    </row>
    <row r="50" spans="2:4" x14ac:dyDescent="0.25">
      <c r="B50" s="60"/>
      <c r="C50" s="61"/>
      <c r="D50" s="71"/>
    </row>
    <row r="51" spans="2:4" x14ac:dyDescent="0.25">
      <c r="B51" s="60"/>
      <c r="C51" s="61"/>
      <c r="D51" s="71"/>
    </row>
    <row r="52" spans="2:4" x14ac:dyDescent="0.25">
      <c r="B52" s="60"/>
      <c r="C52" s="55"/>
      <c r="D52" s="55"/>
    </row>
    <row r="53" spans="2:4" x14ac:dyDescent="0.25">
      <c r="B53" s="71"/>
      <c r="C53" s="55"/>
      <c r="D53" s="55"/>
    </row>
    <row r="54" spans="2:4" x14ac:dyDescent="0.25">
      <c r="B54" s="71"/>
      <c r="C54" s="55"/>
      <c r="D54" s="55"/>
    </row>
  </sheetData>
  <mergeCells count="9">
    <mergeCell ref="C34:D34"/>
    <mergeCell ref="G34:H34"/>
    <mergeCell ref="G35:H35"/>
    <mergeCell ref="C1:D1"/>
    <mergeCell ref="F1:H1"/>
    <mergeCell ref="G28:H28"/>
    <mergeCell ref="G32:H32"/>
    <mergeCell ref="C33:D33"/>
    <mergeCell ref="G33:H33"/>
  </mergeCells>
  <pageMargins left="0.7" right="0.25" top="0.75" bottom="0.75" header="0.3" footer="0.3"/>
  <pageSetup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J24" sqref="J24"/>
    </sheetView>
  </sheetViews>
  <sheetFormatPr baseColWidth="10" defaultRowHeight="15" x14ac:dyDescent="0.25"/>
  <cols>
    <col min="1" max="1" width="2.85546875" style="56" customWidth="1"/>
    <col min="2" max="2" width="11.42578125" style="56"/>
    <col min="3" max="3" width="11.42578125" style="59"/>
    <col min="4" max="4" width="13" style="59" bestFit="1" customWidth="1"/>
    <col min="5" max="5" width="2.7109375" style="56" customWidth="1"/>
    <col min="6" max="6" width="10.28515625" style="56" customWidth="1"/>
    <col min="7" max="7" width="18.140625" style="56" customWidth="1"/>
    <col min="8" max="8" width="19.42578125" style="56" customWidth="1"/>
    <col min="9" max="16384" width="11.42578125" style="56"/>
  </cols>
  <sheetData>
    <row r="1" spans="2:8" ht="21" x14ac:dyDescent="0.35">
      <c r="C1" s="98" t="s">
        <v>87</v>
      </c>
      <c r="D1" s="98"/>
      <c r="E1" s="1"/>
      <c r="F1" s="89" t="s">
        <v>88</v>
      </c>
      <c r="G1" s="36"/>
    </row>
    <row r="2" spans="2:8" x14ac:dyDescent="0.25">
      <c r="B2" s="58"/>
      <c r="F2" s="58"/>
      <c r="G2" s="59"/>
      <c r="H2" s="59"/>
    </row>
    <row r="3" spans="2:8" x14ac:dyDescent="0.25">
      <c r="B3" s="60"/>
      <c r="C3" s="55"/>
      <c r="D3" s="55"/>
      <c r="F3" s="60"/>
      <c r="G3" s="55"/>
      <c r="H3" s="55"/>
    </row>
    <row r="4" spans="2:8" x14ac:dyDescent="0.25">
      <c r="B4" s="4"/>
      <c r="C4" s="55"/>
      <c r="D4" s="55"/>
      <c r="F4" s="60"/>
      <c r="G4" s="55"/>
      <c r="H4" s="55"/>
    </row>
    <row r="5" spans="2:8" x14ac:dyDescent="0.25">
      <c r="B5" s="60"/>
      <c r="C5" s="55"/>
      <c r="D5" s="55" t="s">
        <v>1</v>
      </c>
      <c r="F5" s="60"/>
      <c r="G5" s="55"/>
      <c r="H5" s="55"/>
    </row>
    <row r="6" spans="2:8" x14ac:dyDescent="0.25">
      <c r="B6" s="43"/>
      <c r="C6" s="40"/>
      <c r="D6" s="55"/>
      <c r="F6" s="60">
        <v>41439</v>
      </c>
      <c r="G6" s="61">
        <v>60000</v>
      </c>
      <c r="H6" s="59"/>
    </row>
    <row r="7" spans="2:8" x14ac:dyDescent="0.25">
      <c r="B7" s="65"/>
      <c r="C7" s="61"/>
      <c r="D7" s="55"/>
      <c r="F7" s="60">
        <v>41439</v>
      </c>
      <c r="G7" s="61">
        <v>65000</v>
      </c>
      <c r="H7" s="59"/>
    </row>
    <row r="8" spans="2:8" x14ac:dyDescent="0.25">
      <c r="B8" s="67">
        <v>41437</v>
      </c>
      <c r="C8" s="61">
        <v>32972</v>
      </c>
      <c r="F8" s="58">
        <v>41439</v>
      </c>
      <c r="G8" s="55">
        <v>50000</v>
      </c>
      <c r="H8" s="59"/>
    </row>
    <row r="9" spans="2:8" ht="15.75" thickBot="1" x14ac:dyDescent="0.3">
      <c r="B9" s="65"/>
      <c r="C9" s="64">
        <v>0</v>
      </c>
      <c r="F9" s="60">
        <v>41439</v>
      </c>
      <c r="G9" s="55">
        <v>55000</v>
      </c>
      <c r="H9" s="55"/>
    </row>
    <row r="10" spans="2:8" ht="15.75" thickTop="1" x14ac:dyDescent="0.25">
      <c r="B10" s="65"/>
      <c r="C10" s="61">
        <f>SUM(C4:C9)</f>
        <v>32972</v>
      </c>
      <c r="D10" s="55">
        <f>C10</f>
        <v>32972</v>
      </c>
      <c r="F10" s="4">
        <v>41439</v>
      </c>
      <c r="G10" s="55">
        <v>50000</v>
      </c>
      <c r="H10" s="55"/>
    </row>
    <row r="11" spans="2:8" ht="15.75" thickBot="1" x14ac:dyDescent="0.3">
      <c r="F11" s="60"/>
      <c r="G11" s="10">
        <v>0</v>
      </c>
      <c r="H11" s="55"/>
    </row>
    <row r="12" spans="2:8" ht="15.75" thickTop="1" x14ac:dyDescent="0.25">
      <c r="B12" s="58"/>
      <c r="F12" s="60"/>
      <c r="G12" s="61">
        <f>SUM(G5:G11)</f>
        <v>280000</v>
      </c>
      <c r="H12" s="59">
        <f>G12</f>
        <v>280000</v>
      </c>
    </row>
    <row r="13" spans="2:8" x14ac:dyDescent="0.25">
      <c r="B13" s="58"/>
      <c r="D13" s="55"/>
      <c r="F13" s="60"/>
      <c r="G13" s="55"/>
      <c r="H13" s="55"/>
    </row>
    <row r="14" spans="2:8" x14ac:dyDescent="0.25">
      <c r="B14" s="65">
        <v>41438</v>
      </c>
      <c r="C14" s="55">
        <v>50000</v>
      </c>
      <c r="D14" s="55"/>
      <c r="F14" s="60"/>
      <c r="G14" s="55"/>
    </row>
    <row r="15" spans="2:8" x14ac:dyDescent="0.25">
      <c r="B15" s="67">
        <v>41438</v>
      </c>
      <c r="C15" s="61">
        <v>49000</v>
      </c>
      <c r="D15" s="55"/>
      <c r="F15" s="60"/>
      <c r="G15" s="55"/>
    </row>
    <row r="16" spans="2:8" x14ac:dyDescent="0.25">
      <c r="B16" s="14">
        <v>41438</v>
      </c>
      <c r="C16" s="61">
        <v>75000</v>
      </c>
      <c r="D16" s="55"/>
      <c r="F16" s="60"/>
      <c r="G16" s="55"/>
    </row>
    <row r="17" spans="2:8" x14ac:dyDescent="0.25">
      <c r="B17" s="67">
        <v>41438</v>
      </c>
      <c r="C17" s="55">
        <v>52000</v>
      </c>
      <c r="D17" s="55"/>
      <c r="F17" s="60"/>
      <c r="G17" s="55"/>
    </row>
    <row r="18" spans="2:8" ht="15.75" thickBot="1" x14ac:dyDescent="0.3">
      <c r="B18" s="14">
        <v>41438</v>
      </c>
      <c r="C18" s="10">
        <v>30967</v>
      </c>
      <c r="F18" s="58"/>
      <c r="G18" s="55"/>
      <c r="H18" s="55"/>
    </row>
    <row r="19" spans="2:8" ht="15.75" thickTop="1" x14ac:dyDescent="0.25">
      <c r="B19" s="65"/>
      <c r="C19" s="55">
        <f>SUM(C14:C18)</f>
        <v>256967</v>
      </c>
      <c r="D19" s="55">
        <f>C19</f>
        <v>256967</v>
      </c>
      <c r="F19" s="58"/>
      <c r="G19" s="55">
        <v>0</v>
      </c>
      <c r="H19" s="55"/>
    </row>
    <row r="20" spans="2:8" ht="15.75" thickBot="1" x14ac:dyDescent="0.3">
      <c r="B20" s="65"/>
      <c r="C20" s="61"/>
      <c r="D20" s="55"/>
      <c r="F20" s="58"/>
      <c r="G20" s="10">
        <v>0</v>
      </c>
      <c r="H20" s="59"/>
    </row>
    <row r="21" spans="2:8" ht="15.75" thickTop="1" x14ac:dyDescent="0.25">
      <c r="B21" s="65"/>
      <c r="C21" s="61"/>
      <c r="D21" s="55"/>
      <c r="F21" s="60"/>
      <c r="G21" s="55">
        <f>SUM(G14:G20)</f>
        <v>0</v>
      </c>
      <c r="H21" s="55">
        <f>G21</f>
        <v>0</v>
      </c>
    </row>
    <row r="22" spans="2:8" x14ac:dyDescent="0.25">
      <c r="B22" s="65"/>
      <c r="C22" s="61"/>
      <c r="D22" s="55"/>
      <c r="F22" s="58"/>
      <c r="G22" s="59"/>
      <c r="H22" s="59"/>
    </row>
    <row r="23" spans="2:8" x14ac:dyDescent="0.25">
      <c r="B23" s="65"/>
      <c r="C23" s="55"/>
      <c r="D23" s="55"/>
      <c r="F23" s="58"/>
      <c r="G23" s="72"/>
    </row>
    <row r="24" spans="2:8" x14ac:dyDescent="0.25">
      <c r="B24" s="60"/>
      <c r="C24" s="61"/>
      <c r="D24" s="55"/>
      <c r="F24" s="58"/>
      <c r="G24" s="55"/>
    </row>
    <row r="25" spans="2:8" x14ac:dyDescent="0.25">
      <c r="B25" s="60"/>
      <c r="C25" s="55"/>
      <c r="D25" s="55"/>
      <c r="F25" s="58"/>
      <c r="G25" s="55"/>
      <c r="H25" s="59">
        <f>G25</f>
        <v>0</v>
      </c>
    </row>
    <row r="26" spans="2:8" ht="15.75" thickBot="1" x14ac:dyDescent="0.3">
      <c r="B26" s="58"/>
      <c r="C26" s="10"/>
      <c r="D26" s="55"/>
      <c r="F26" s="58"/>
      <c r="G26" s="55"/>
    </row>
    <row r="27" spans="2:8" ht="16.5" thickTop="1" thickBot="1" x14ac:dyDescent="0.3">
      <c r="B27" s="58"/>
      <c r="C27" s="55">
        <f>SUM(C22:C26)</f>
        <v>0</v>
      </c>
      <c r="D27" s="59">
        <f>C27</f>
        <v>0</v>
      </c>
      <c r="F27" s="73"/>
      <c r="G27" s="10"/>
      <c r="H27" s="10"/>
    </row>
    <row r="28" spans="2:8" ht="20.25" thickTop="1" thickBot="1" x14ac:dyDescent="0.35">
      <c r="B28" s="58"/>
      <c r="C28" s="55"/>
      <c r="F28" s="18" t="s">
        <v>2</v>
      </c>
      <c r="G28" s="106">
        <f>D10+D24+D32+H12+D18+D27+D35+H21+D19</f>
        <v>569939</v>
      </c>
      <c r="H28" s="114"/>
    </row>
    <row r="29" spans="2:8" x14ac:dyDescent="0.25">
      <c r="B29" s="58"/>
      <c r="F29" s="71"/>
      <c r="G29" s="55"/>
      <c r="H29" s="55"/>
    </row>
    <row r="30" spans="2:8" ht="15.75" thickBot="1" x14ac:dyDescent="0.3">
      <c r="B30" s="58"/>
      <c r="F30" s="71"/>
      <c r="G30" s="55"/>
      <c r="H30" s="55"/>
    </row>
    <row r="31" spans="2:8" ht="18.75" x14ac:dyDescent="0.3">
      <c r="B31" s="58"/>
      <c r="C31" s="55"/>
      <c r="F31" s="74" t="s">
        <v>89</v>
      </c>
      <c r="G31" s="75"/>
      <c r="H31" s="76"/>
    </row>
    <row r="32" spans="2:8" ht="19.5" thickBot="1" x14ac:dyDescent="0.35">
      <c r="B32" s="60"/>
      <c r="C32" s="61"/>
      <c r="F32" s="77">
        <v>1</v>
      </c>
      <c r="G32" s="99">
        <v>569939</v>
      </c>
      <c r="H32" s="101"/>
    </row>
    <row r="33" spans="2:8" ht="24" thickBot="1" x14ac:dyDescent="0.4">
      <c r="B33" s="58"/>
      <c r="C33" s="115"/>
      <c r="D33" s="115"/>
      <c r="F33" s="77">
        <v>2</v>
      </c>
      <c r="G33" s="116">
        <v>0</v>
      </c>
      <c r="H33" s="117"/>
    </row>
    <row r="34" spans="2:8" ht="24" thickBot="1" x14ac:dyDescent="0.4">
      <c r="B34" s="4"/>
      <c r="C34" s="56"/>
      <c r="D34" s="90"/>
      <c r="F34" s="77">
        <v>3</v>
      </c>
      <c r="G34" s="102">
        <v>0</v>
      </c>
      <c r="H34" s="103"/>
    </row>
    <row r="35" spans="2:8" ht="19.5" thickBot="1" x14ac:dyDescent="0.35">
      <c r="B35" s="60"/>
      <c r="C35" s="55">
        <f>SUM(C31:C33)</f>
        <v>0</v>
      </c>
      <c r="D35" s="59">
        <f>C35</f>
        <v>0</v>
      </c>
      <c r="F35" s="77">
        <v>4</v>
      </c>
      <c r="G35" s="102">
        <v>0</v>
      </c>
      <c r="H35" s="103"/>
    </row>
    <row r="36" spans="2:8" x14ac:dyDescent="0.25">
      <c r="B36" s="60"/>
      <c r="C36" s="55"/>
      <c r="D36" s="55"/>
    </row>
    <row r="37" spans="2:8" ht="15.75" thickBot="1" x14ac:dyDescent="0.3">
      <c r="B37" s="60"/>
      <c r="C37" s="55"/>
      <c r="D37" s="55"/>
    </row>
    <row r="38" spans="2:8" ht="18.75" x14ac:dyDescent="0.3">
      <c r="B38" s="60"/>
      <c r="C38" s="55"/>
      <c r="D38" s="55"/>
      <c r="F38" s="112" t="s">
        <v>85</v>
      </c>
      <c r="G38" s="113"/>
      <c r="H38" s="25">
        <f>G28-G32-G33</f>
        <v>0</v>
      </c>
    </row>
    <row r="39" spans="2:8" ht="19.5" thickBot="1" x14ac:dyDescent="0.35">
      <c r="B39" s="60"/>
      <c r="C39" s="61"/>
      <c r="F39" s="81" t="s">
        <v>5</v>
      </c>
      <c r="G39" s="82"/>
      <c r="H39" s="83">
        <v>0</v>
      </c>
    </row>
    <row r="40" spans="2:8" ht="15.75" thickBot="1" x14ac:dyDescent="0.3">
      <c r="B40" s="60"/>
      <c r="C40" s="55"/>
      <c r="D40" s="55"/>
      <c r="H40" s="85"/>
    </row>
    <row r="41" spans="2:8" ht="19.5" thickTop="1" x14ac:dyDescent="0.3">
      <c r="B41" s="60"/>
      <c r="C41" s="55"/>
      <c r="F41" s="86"/>
      <c r="G41" s="91"/>
      <c r="H41" s="92"/>
    </row>
    <row r="42" spans="2:8" ht="19.5" thickBot="1" x14ac:dyDescent="0.35">
      <c r="B42" s="60"/>
      <c r="C42" s="55"/>
      <c r="D42" s="55"/>
      <c r="F42" s="87"/>
      <c r="G42" s="93"/>
      <c r="H42" s="94"/>
    </row>
    <row r="43" spans="2:8" ht="15.75" thickTop="1" x14ac:dyDescent="0.25">
      <c r="B43" s="60"/>
      <c r="C43" s="55"/>
      <c r="F43" s="71"/>
      <c r="G43" s="71"/>
      <c r="H43" s="71"/>
    </row>
    <row r="44" spans="2:8" x14ac:dyDescent="0.25">
      <c r="B44" s="60"/>
      <c r="C44" s="55"/>
      <c r="D44" s="55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12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41289</v>
      </c>
      <c r="C3" s="5">
        <v>110000</v>
      </c>
      <c r="D3" s="6"/>
      <c r="F3" s="4"/>
      <c r="G3" s="6"/>
      <c r="H3" s="6"/>
    </row>
    <row r="4" spans="2:9" x14ac:dyDescent="0.25">
      <c r="B4" s="4"/>
      <c r="C4" s="5">
        <v>0</v>
      </c>
      <c r="D4" s="6"/>
      <c r="F4" s="4"/>
      <c r="G4" s="6"/>
      <c r="H4" s="6"/>
    </row>
    <row r="5" spans="2:9" x14ac:dyDescent="0.25">
      <c r="B5" s="4"/>
      <c r="C5" s="5">
        <v>0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110000</v>
      </c>
      <c r="D8" s="3">
        <f>C8</f>
        <v>110000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41290</v>
      </c>
      <c r="C10" s="5">
        <v>10769.5</v>
      </c>
      <c r="F10" s="4"/>
      <c r="G10" s="6"/>
      <c r="H10" s="6"/>
    </row>
    <row r="11" spans="2:9" x14ac:dyDescent="0.25">
      <c r="B11" s="11">
        <v>41290</v>
      </c>
      <c r="C11" s="7">
        <v>80000</v>
      </c>
      <c r="D11" s="8"/>
      <c r="F11" s="4"/>
      <c r="G11" s="6"/>
      <c r="H11" s="12"/>
    </row>
    <row r="12" spans="2:9" ht="15.75" thickBot="1" x14ac:dyDescent="0.3">
      <c r="B12" s="11">
        <v>41290</v>
      </c>
      <c r="C12" s="5">
        <v>64200</v>
      </c>
      <c r="F12" s="4"/>
      <c r="G12" s="13"/>
      <c r="H12" s="6"/>
    </row>
    <row r="13" spans="2:9" ht="15.75" thickTop="1" x14ac:dyDescent="0.25">
      <c r="B13" s="14"/>
      <c r="C13" s="7">
        <v>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154969.5</v>
      </c>
      <c r="D15" s="6">
        <f>C15</f>
        <v>154969.5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>
        <v>41291</v>
      </c>
      <c r="C18" s="6">
        <v>101000</v>
      </c>
      <c r="D18" s="6"/>
      <c r="F18" s="2"/>
      <c r="G18" s="12"/>
      <c r="H18" s="12"/>
    </row>
    <row r="19" spans="2:9" ht="15.75" thickBot="1" x14ac:dyDescent="0.3">
      <c r="B19" s="11">
        <v>41291</v>
      </c>
      <c r="C19" s="5">
        <v>78000</v>
      </c>
      <c r="D19" s="6"/>
      <c r="F19" s="2"/>
      <c r="G19" s="13"/>
      <c r="H19" s="3"/>
    </row>
    <row r="20" spans="2:9" ht="15.75" thickTop="1" x14ac:dyDescent="0.25">
      <c r="B20" s="11">
        <v>41291</v>
      </c>
      <c r="C20" s="5">
        <v>39600</v>
      </c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>
        <v>41291</v>
      </c>
      <c r="C21" s="5">
        <v>9870</v>
      </c>
      <c r="D21" s="12"/>
      <c r="F21" s="2"/>
      <c r="G21" s="3"/>
      <c r="H21" s="3"/>
      <c r="I21" s="15"/>
    </row>
    <row r="22" spans="2:9" x14ac:dyDescent="0.25">
      <c r="B22" s="11">
        <v>41291</v>
      </c>
      <c r="C22" s="6">
        <v>80000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308470</v>
      </c>
      <c r="D26" s="3">
        <f>C26</f>
        <v>308470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573439.5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298439.5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f>G27-G31</f>
        <v>275000</v>
      </c>
    </row>
    <row r="38" spans="2:10" ht="19.5" thickBot="1" x14ac:dyDescent="0.35">
      <c r="B38" s="4"/>
      <c r="C38" s="5"/>
      <c r="F38" s="26" t="s">
        <v>5</v>
      </c>
      <c r="G38" s="27"/>
      <c r="H38" s="28"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12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K23" sqref="K23"/>
    </sheetView>
  </sheetViews>
  <sheetFormatPr baseColWidth="10" defaultRowHeight="15" x14ac:dyDescent="0.25"/>
  <cols>
    <col min="1" max="1" width="2.85546875" style="56" customWidth="1"/>
    <col min="2" max="2" width="11.42578125" style="56"/>
    <col min="3" max="3" width="11.42578125" style="59"/>
    <col min="4" max="4" width="13" style="59" bestFit="1" customWidth="1"/>
    <col min="5" max="5" width="2.7109375" style="56" customWidth="1"/>
    <col min="6" max="6" width="10.28515625" style="56" customWidth="1"/>
    <col min="7" max="7" width="18.140625" style="56" customWidth="1"/>
    <col min="8" max="8" width="19.42578125" style="56" customWidth="1"/>
    <col min="9" max="16384" width="11.42578125" style="56"/>
  </cols>
  <sheetData>
    <row r="1" spans="2:8" ht="21" x14ac:dyDescent="0.35">
      <c r="C1" s="98" t="s">
        <v>87</v>
      </c>
      <c r="D1" s="98"/>
      <c r="E1" s="1"/>
      <c r="F1" s="89" t="s">
        <v>90</v>
      </c>
      <c r="G1" s="36"/>
    </row>
    <row r="2" spans="2:8" x14ac:dyDescent="0.25">
      <c r="B2" s="58"/>
      <c r="F2" s="58"/>
      <c r="G2" s="59"/>
      <c r="H2" s="59"/>
    </row>
    <row r="3" spans="2:8" x14ac:dyDescent="0.25">
      <c r="B3" s="60"/>
      <c r="C3" s="55"/>
      <c r="D3" s="55"/>
      <c r="F3" s="60"/>
      <c r="G3" s="55"/>
      <c r="H3" s="55"/>
    </row>
    <row r="4" spans="2:8" x14ac:dyDescent="0.25">
      <c r="B4" s="4"/>
      <c r="C4" s="55"/>
      <c r="D4" s="55"/>
      <c r="F4" s="60"/>
      <c r="G4" s="55"/>
      <c r="H4" s="55"/>
    </row>
    <row r="5" spans="2:8" x14ac:dyDescent="0.25">
      <c r="B5" s="60"/>
      <c r="C5" s="55"/>
      <c r="D5" s="55" t="s">
        <v>1</v>
      </c>
      <c r="F5" s="60"/>
      <c r="G5" s="55"/>
      <c r="H5" s="55"/>
    </row>
    <row r="6" spans="2:8" x14ac:dyDescent="0.25">
      <c r="B6" s="43"/>
      <c r="C6" s="40"/>
      <c r="D6" s="55"/>
      <c r="F6" s="60">
        <v>41441</v>
      </c>
      <c r="G6" s="61">
        <v>70000</v>
      </c>
      <c r="H6" s="59"/>
    </row>
    <row r="7" spans="2:8" x14ac:dyDescent="0.25">
      <c r="B7" s="65"/>
      <c r="C7" s="61"/>
      <c r="D7" s="55"/>
      <c r="F7" s="60">
        <v>41441</v>
      </c>
      <c r="G7" s="61">
        <v>65000</v>
      </c>
      <c r="H7" s="59"/>
    </row>
    <row r="8" spans="2:8" x14ac:dyDescent="0.25">
      <c r="B8" s="67">
        <v>41439</v>
      </c>
      <c r="C8" s="61">
        <v>38390</v>
      </c>
      <c r="F8" s="58">
        <v>41441</v>
      </c>
      <c r="G8" s="55">
        <v>78000</v>
      </c>
      <c r="H8" s="59"/>
    </row>
    <row r="9" spans="2:8" ht="15.75" thickBot="1" x14ac:dyDescent="0.3">
      <c r="B9" s="65"/>
      <c r="C9" s="64">
        <v>0</v>
      </c>
      <c r="F9" s="4">
        <v>41441</v>
      </c>
      <c r="G9" s="55">
        <v>45000</v>
      </c>
      <c r="H9" s="55"/>
    </row>
    <row r="10" spans="2:8" ht="15.75" thickTop="1" x14ac:dyDescent="0.25">
      <c r="B10" s="65"/>
      <c r="C10" s="61">
        <f>SUM(C4:C9)</f>
        <v>38390</v>
      </c>
      <c r="D10" s="55">
        <f>C10</f>
        <v>38390</v>
      </c>
      <c r="F10" s="4">
        <v>41441</v>
      </c>
      <c r="G10" s="55">
        <v>30000</v>
      </c>
      <c r="H10" s="55"/>
    </row>
    <row r="11" spans="2:8" ht="15.75" thickBot="1" x14ac:dyDescent="0.3">
      <c r="F11" s="60"/>
      <c r="G11" s="10">
        <v>0</v>
      </c>
      <c r="H11" s="55"/>
    </row>
    <row r="12" spans="2:8" ht="15.75" thickTop="1" x14ac:dyDescent="0.25">
      <c r="B12" s="58"/>
      <c r="F12" s="60"/>
      <c r="G12" s="61">
        <f>SUM(G6:G11)</f>
        <v>288000</v>
      </c>
      <c r="H12" s="59">
        <f>G12</f>
        <v>288000</v>
      </c>
    </row>
    <row r="13" spans="2:8" x14ac:dyDescent="0.25">
      <c r="B13" s="58">
        <v>41440</v>
      </c>
      <c r="C13" s="59">
        <v>40000</v>
      </c>
      <c r="D13" s="55"/>
      <c r="F13" s="60"/>
      <c r="G13" s="55"/>
      <c r="H13" s="55"/>
    </row>
    <row r="14" spans="2:8" x14ac:dyDescent="0.25">
      <c r="B14" s="65">
        <v>41440</v>
      </c>
      <c r="C14" s="55">
        <v>40000</v>
      </c>
      <c r="D14" s="55"/>
      <c r="F14" s="60"/>
      <c r="G14" s="55"/>
    </row>
    <row r="15" spans="2:8" x14ac:dyDescent="0.25">
      <c r="B15" s="67">
        <v>41440</v>
      </c>
      <c r="C15" s="61">
        <v>40000</v>
      </c>
      <c r="D15" s="55"/>
      <c r="F15" s="60"/>
      <c r="G15" s="55"/>
    </row>
    <row r="16" spans="2:8" x14ac:dyDescent="0.25">
      <c r="B16" s="14">
        <v>41440</v>
      </c>
      <c r="C16" s="61">
        <v>40000</v>
      </c>
      <c r="D16" s="55"/>
      <c r="F16" s="60"/>
      <c r="G16" s="55"/>
    </row>
    <row r="17" spans="2:8" x14ac:dyDescent="0.25">
      <c r="B17" s="67">
        <v>41440</v>
      </c>
      <c r="C17" s="55">
        <v>55000</v>
      </c>
      <c r="D17" s="55"/>
      <c r="F17" s="60"/>
      <c r="G17" s="55"/>
    </row>
    <row r="18" spans="2:8" ht="15.75" thickBot="1" x14ac:dyDescent="0.3">
      <c r="B18" s="14">
        <v>41440</v>
      </c>
      <c r="C18" s="10">
        <v>33684</v>
      </c>
      <c r="F18" s="58"/>
      <c r="G18" s="55"/>
      <c r="H18" s="55"/>
    </row>
    <row r="19" spans="2:8" ht="15.75" thickTop="1" x14ac:dyDescent="0.25">
      <c r="B19" s="65"/>
      <c r="C19" s="55">
        <f>SUM(C13:C18)</f>
        <v>248684</v>
      </c>
      <c r="D19" s="55">
        <f>C19</f>
        <v>248684</v>
      </c>
      <c r="F19" s="58"/>
      <c r="G19" s="55">
        <v>0</v>
      </c>
      <c r="H19" s="55"/>
    </row>
    <row r="20" spans="2:8" ht="15.75" thickBot="1" x14ac:dyDescent="0.3">
      <c r="B20" s="65"/>
      <c r="C20" s="61"/>
      <c r="D20" s="55"/>
      <c r="F20" s="58"/>
      <c r="G20" s="10">
        <v>0</v>
      </c>
      <c r="H20" s="59"/>
    </row>
    <row r="21" spans="2:8" ht="15.75" thickTop="1" x14ac:dyDescent="0.25">
      <c r="B21" s="65"/>
      <c r="C21" s="61"/>
      <c r="D21" s="55"/>
      <c r="F21" s="60"/>
      <c r="G21" s="55">
        <f>SUM(G14:G20)</f>
        <v>0</v>
      </c>
      <c r="H21" s="55">
        <f>G21</f>
        <v>0</v>
      </c>
    </row>
    <row r="22" spans="2:8" x14ac:dyDescent="0.25">
      <c r="B22" s="65"/>
      <c r="C22" s="61"/>
      <c r="D22" s="55"/>
      <c r="F22" s="58"/>
      <c r="G22" s="59"/>
      <c r="H22" s="59"/>
    </row>
    <row r="23" spans="2:8" x14ac:dyDescent="0.25">
      <c r="B23" s="65"/>
      <c r="C23" s="55"/>
      <c r="D23" s="55"/>
      <c r="F23" s="58"/>
      <c r="G23" s="72"/>
    </row>
    <row r="24" spans="2:8" x14ac:dyDescent="0.25">
      <c r="B24" s="60"/>
      <c r="C24" s="61"/>
      <c r="D24" s="55"/>
      <c r="F24" s="58"/>
      <c r="G24" s="55"/>
    </row>
    <row r="25" spans="2:8" x14ac:dyDescent="0.25">
      <c r="B25" s="60"/>
      <c r="C25" s="55"/>
      <c r="D25" s="55"/>
      <c r="F25" s="58"/>
      <c r="G25" s="55"/>
      <c r="H25" s="59">
        <f>G25</f>
        <v>0</v>
      </c>
    </row>
    <row r="26" spans="2:8" ht="15.75" thickBot="1" x14ac:dyDescent="0.3">
      <c r="B26" s="58"/>
      <c r="C26" s="10"/>
      <c r="D26" s="55"/>
      <c r="F26" s="58"/>
      <c r="G26" s="55"/>
    </row>
    <row r="27" spans="2:8" ht="16.5" thickTop="1" thickBot="1" x14ac:dyDescent="0.3">
      <c r="B27" s="58"/>
      <c r="C27" s="55">
        <f>SUM(C22:C26)</f>
        <v>0</v>
      </c>
      <c r="D27" s="59">
        <f>C27</f>
        <v>0</v>
      </c>
      <c r="F27" s="73"/>
      <c r="G27" s="10"/>
      <c r="H27" s="10"/>
    </row>
    <row r="28" spans="2:8" ht="20.25" thickTop="1" thickBot="1" x14ac:dyDescent="0.35">
      <c r="B28" s="58"/>
      <c r="C28" s="55"/>
      <c r="F28" s="18" t="s">
        <v>2</v>
      </c>
      <c r="G28" s="106">
        <f>D10+D24+D32+H12+D18+D27+D35+H21+D19</f>
        <v>575074</v>
      </c>
      <c r="H28" s="114"/>
    </row>
    <row r="29" spans="2:8" x14ac:dyDescent="0.25">
      <c r="B29" s="58"/>
      <c r="F29" s="71"/>
      <c r="G29" s="55"/>
      <c r="H29" s="55"/>
    </row>
    <row r="30" spans="2:8" ht="15.75" thickBot="1" x14ac:dyDescent="0.3">
      <c r="B30" s="58"/>
      <c r="F30" s="71"/>
      <c r="G30" s="55"/>
      <c r="H30" s="55"/>
    </row>
    <row r="31" spans="2:8" ht="18.75" x14ac:dyDescent="0.3">
      <c r="B31" s="58"/>
      <c r="C31" s="55"/>
      <c r="F31" s="74" t="s">
        <v>89</v>
      </c>
      <c r="G31" s="75"/>
      <c r="H31" s="76"/>
    </row>
    <row r="32" spans="2:8" ht="19.5" thickBot="1" x14ac:dyDescent="0.35">
      <c r="B32" s="60"/>
      <c r="C32" s="61"/>
      <c r="F32" s="77">
        <v>1</v>
      </c>
      <c r="G32" s="99">
        <v>300000</v>
      </c>
      <c r="H32" s="101"/>
    </row>
    <row r="33" spans="2:8" ht="24" thickBot="1" x14ac:dyDescent="0.4">
      <c r="B33" s="58"/>
      <c r="C33" s="115"/>
      <c r="D33" s="115"/>
      <c r="F33" s="77">
        <v>2</v>
      </c>
      <c r="G33" s="116">
        <v>275074</v>
      </c>
      <c r="H33" s="117"/>
    </row>
    <row r="34" spans="2:8" ht="24" thickBot="1" x14ac:dyDescent="0.4">
      <c r="B34" s="4"/>
      <c r="C34" s="56"/>
      <c r="D34" s="90"/>
      <c r="F34" s="77">
        <v>3</v>
      </c>
      <c r="G34" s="102">
        <v>0</v>
      </c>
      <c r="H34" s="103"/>
    </row>
    <row r="35" spans="2:8" ht="19.5" thickBot="1" x14ac:dyDescent="0.35">
      <c r="B35" s="60"/>
      <c r="C35" s="55">
        <f>SUM(C31:C33)</f>
        <v>0</v>
      </c>
      <c r="D35" s="59">
        <f>C35</f>
        <v>0</v>
      </c>
      <c r="F35" s="77">
        <v>4</v>
      </c>
      <c r="G35" s="102">
        <v>0</v>
      </c>
      <c r="H35" s="103"/>
    </row>
    <row r="36" spans="2:8" x14ac:dyDescent="0.25">
      <c r="B36" s="60"/>
      <c r="C36" s="55"/>
      <c r="D36" s="55"/>
    </row>
    <row r="37" spans="2:8" ht="15.75" thickBot="1" x14ac:dyDescent="0.3">
      <c r="B37" s="60"/>
      <c r="C37" s="55"/>
      <c r="D37" s="55"/>
    </row>
    <row r="38" spans="2:8" ht="18.75" x14ac:dyDescent="0.3">
      <c r="B38" s="60"/>
      <c r="C38" s="55"/>
      <c r="D38" s="55"/>
      <c r="F38" s="112" t="s">
        <v>85</v>
      </c>
      <c r="G38" s="113"/>
      <c r="H38" s="25">
        <f>G28-G32-G33</f>
        <v>0</v>
      </c>
    </row>
    <row r="39" spans="2:8" ht="19.5" thickBot="1" x14ac:dyDescent="0.35">
      <c r="B39" s="60"/>
      <c r="C39" s="61"/>
      <c r="F39" s="81" t="s">
        <v>5</v>
      </c>
      <c r="G39" s="82"/>
      <c r="H39" s="83">
        <v>0</v>
      </c>
    </row>
    <row r="40" spans="2:8" ht="15.75" thickBot="1" x14ac:dyDescent="0.3">
      <c r="B40" s="60"/>
      <c r="C40" s="55"/>
      <c r="D40" s="55"/>
      <c r="H40" s="85"/>
    </row>
    <row r="41" spans="2:8" ht="19.5" thickTop="1" x14ac:dyDescent="0.3">
      <c r="B41" s="60"/>
      <c r="C41" s="55"/>
      <c r="F41" s="86"/>
      <c r="G41" s="91"/>
      <c r="H41" s="92"/>
    </row>
    <row r="42" spans="2:8" ht="19.5" thickBot="1" x14ac:dyDescent="0.35">
      <c r="B42" s="60"/>
      <c r="C42" s="55"/>
      <c r="D42" s="55"/>
      <c r="F42" s="87"/>
      <c r="G42" s="93"/>
      <c r="H42" s="94"/>
    </row>
    <row r="43" spans="2:8" ht="15.75" thickTop="1" x14ac:dyDescent="0.25">
      <c r="B43" s="60"/>
      <c r="C43" s="55"/>
      <c r="F43" s="71"/>
      <c r="G43" s="71"/>
      <c r="H43" s="71"/>
    </row>
    <row r="44" spans="2:8" x14ac:dyDescent="0.25">
      <c r="B44" s="60"/>
      <c r="C44" s="55"/>
      <c r="D44" s="55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K23" sqref="K23"/>
    </sheetView>
  </sheetViews>
  <sheetFormatPr baseColWidth="10" defaultRowHeight="15" x14ac:dyDescent="0.25"/>
  <cols>
    <col min="1" max="1" width="2.85546875" style="56" customWidth="1"/>
    <col min="2" max="2" width="11.42578125" style="56"/>
    <col min="3" max="3" width="11.42578125" style="59"/>
    <col min="4" max="4" width="13" style="59" bestFit="1" customWidth="1"/>
    <col min="5" max="5" width="2.7109375" style="56" customWidth="1"/>
    <col min="6" max="6" width="10.28515625" style="56" customWidth="1"/>
    <col min="7" max="7" width="18.140625" style="56" customWidth="1"/>
    <col min="8" max="8" width="19.42578125" style="56" customWidth="1"/>
    <col min="9" max="16384" width="11.42578125" style="56"/>
  </cols>
  <sheetData>
    <row r="1" spans="2:8" ht="21" x14ac:dyDescent="0.35">
      <c r="C1" s="98" t="s">
        <v>87</v>
      </c>
      <c r="D1" s="98"/>
      <c r="E1" s="1"/>
      <c r="F1" s="89" t="s">
        <v>91</v>
      </c>
      <c r="G1" s="36"/>
    </row>
    <row r="2" spans="2:8" x14ac:dyDescent="0.25">
      <c r="B2" s="58"/>
      <c r="F2" s="58"/>
      <c r="G2" s="59"/>
      <c r="H2" s="59"/>
    </row>
    <row r="3" spans="2:8" x14ac:dyDescent="0.25">
      <c r="B3" s="60"/>
      <c r="C3" s="55"/>
      <c r="D3" s="55"/>
      <c r="F3" s="60"/>
      <c r="G3" s="55"/>
      <c r="H3" s="55"/>
    </row>
    <row r="4" spans="2:8" x14ac:dyDescent="0.25">
      <c r="B4" s="4"/>
      <c r="C4" s="55"/>
      <c r="D4" s="55"/>
      <c r="F4" s="60"/>
      <c r="G4" s="55"/>
      <c r="H4" s="55"/>
    </row>
    <row r="5" spans="2:8" x14ac:dyDescent="0.25">
      <c r="B5" s="60"/>
      <c r="C5" s="55"/>
      <c r="D5" s="55" t="s">
        <v>1</v>
      </c>
      <c r="F5" s="60"/>
      <c r="G5" s="55"/>
      <c r="H5" s="55"/>
    </row>
    <row r="6" spans="2:8" x14ac:dyDescent="0.25">
      <c r="B6" s="43"/>
      <c r="C6" s="40"/>
      <c r="D6" s="55"/>
      <c r="F6" s="60"/>
      <c r="G6" s="61"/>
      <c r="H6" s="59"/>
    </row>
    <row r="7" spans="2:8" x14ac:dyDescent="0.25">
      <c r="B7" s="65"/>
      <c r="C7" s="61"/>
      <c r="D7" s="55"/>
      <c r="F7" s="60"/>
      <c r="G7" s="61"/>
      <c r="H7" s="59"/>
    </row>
    <row r="8" spans="2:8" x14ac:dyDescent="0.25">
      <c r="B8" s="67">
        <v>41441</v>
      </c>
      <c r="C8" s="61">
        <v>15279</v>
      </c>
      <c r="F8" s="58"/>
      <c r="G8" s="55"/>
      <c r="H8" s="59"/>
    </row>
    <row r="9" spans="2:8" ht="15.75" thickBot="1" x14ac:dyDescent="0.3">
      <c r="B9" s="65"/>
      <c r="C9" s="64">
        <v>0</v>
      </c>
      <c r="F9" s="4"/>
      <c r="G9" s="55"/>
      <c r="H9" s="55"/>
    </row>
    <row r="10" spans="2:8" ht="15.75" thickTop="1" x14ac:dyDescent="0.25">
      <c r="B10" s="65"/>
      <c r="C10" s="61">
        <f>SUM(C4:C9)</f>
        <v>15279</v>
      </c>
      <c r="D10" s="55">
        <f>C10</f>
        <v>15279</v>
      </c>
      <c r="F10" s="4"/>
      <c r="G10" s="55"/>
      <c r="H10" s="55"/>
    </row>
    <row r="11" spans="2:8" ht="15.75" thickBot="1" x14ac:dyDescent="0.3">
      <c r="F11" s="60"/>
      <c r="G11" s="10">
        <v>0</v>
      </c>
      <c r="H11" s="55"/>
    </row>
    <row r="12" spans="2:8" ht="15.75" thickTop="1" x14ac:dyDescent="0.25">
      <c r="B12" s="58"/>
      <c r="F12" s="60"/>
      <c r="G12" s="61">
        <f>SUM(G6:G11)</f>
        <v>0</v>
      </c>
      <c r="H12" s="59">
        <f>G12</f>
        <v>0</v>
      </c>
    </row>
    <row r="13" spans="2:8" x14ac:dyDescent="0.25">
      <c r="B13" s="58"/>
      <c r="D13" s="55"/>
      <c r="F13" s="60"/>
      <c r="G13" s="55"/>
      <c r="H13" s="55"/>
    </row>
    <row r="14" spans="2:8" x14ac:dyDescent="0.25">
      <c r="B14" s="65">
        <v>41442</v>
      </c>
      <c r="C14" s="55">
        <v>45000</v>
      </c>
      <c r="D14" s="55"/>
      <c r="F14" s="60"/>
      <c r="G14" s="55"/>
    </row>
    <row r="15" spans="2:8" x14ac:dyDescent="0.25">
      <c r="B15" s="67">
        <v>41442</v>
      </c>
      <c r="C15" s="61">
        <v>58000</v>
      </c>
      <c r="D15" s="55"/>
      <c r="F15" s="60"/>
      <c r="G15" s="55"/>
    </row>
    <row r="16" spans="2:8" x14ac:dyDescent="0.25">
      <c r="B16" s="14">
        <v>41442</v>
      </c>
      <c r="C16" s="61">
        <v>32332</v>
      </c>
      <c r="D16" s="55"/>
      <c r="F16" s="60"/>
      <c r="G16" s="55"/>
    </row>
    <row r="17" spans="2:8" x14ac:dyDescent="0.25">
      <c r="B17" s="67"/>
      <c r="C17" s="55">
        <v>0</v>
      </c>
      <c r="D17" s="55"/>
      <c r="F17" s="60"/>
      <c r="G17" s="55"/>
    </row>
    <row r="18" spans="2:8" ht="15.75" thickBot="1" x14ac:dyDescent="0.3">
      <c r="B18" s="14"/>
      <c r="C18" s="10">
        <v>0</v>
      </c>
      <c r="F18" s="58"/>
      <c r="G18" s="55"/>
      <c r="H18" s="55"/>
    </row>
    <row r="19" spans="2:8" ht="15.75" thickTop="1" x14ac:dyDescent="0.25">
      <c r="B19" s="65"/>
      <c r="C19" s="55">
        <f>SUM(C13:C18)</f>
        <v>135332</v>
      </c>
      <c r="D19" s="55">
        <f>C19</f>
        <v>135332</v>
      </c>
      <c r="F19" s="58"/>
      <c r="G19" s="55">
        <v>0</v>
      </c>
      <c r="H19" s="55"/>
    </row>
    <row r="20" spans="2:8" ht="15.75" thickBot="1" x14ac:dyDescent="0.3">
      <c r="B20" s="65"/>
      <c r="C20" s="61"/>
      <c r="D20" s="55"/>
      <c r="F20" s="58"/>
      <c r="G20" s="10">
        <v>0</v>
      </c>
      <c r="H20" s="59"/>
    </row>
    <row r="21" spans="2:8" ht="15.75" thickTop="1" x14ac:dyDescent="0.25">
      <c r="B21" s="65"/>
      <c r="C21" s="61"/>
      <c r="D21" s="55"/>
      <c r="F21" s="60"/>
      <c r="G21" s="55">
        <f>SUM(G14:G20)</f>
        <v>0</v>
      </c>
      <c r="H21" s="55">
        <f>G21</f>
        <v>0</v>
      </c>
    </row>
    <row r="22" spans="2:8" x14ac:dyDescent="0.25">
      <c r="B22" s="65"/>
      <c r="C22" s="61"/>
      <c r="D22" s="55"/>
      <c r="F22" s="58"/>
      <c r="G22" s="59"/>
      <c r="H22" s="59"/>
    </row>
    <row r="23" spans="2:8" x14ac:dyDescent="0.25">
      <c r="B23" s="65">
        <v>41443</v>
      </c>
      <c r="C23" s="55">
        <v>50000</v>
      </c>
      <c r="D23" s="55"/>
      <c r="F23" s="58"/>
      <c r="G23" s="72"/>
    </row>
    <row r="24" spans="2:8" x14ac:dyDescent="0.25">
      <c r="B24" s="60">
        <v>41443</v>
      </c>
      <c r="C24" s="61">
        <v>60000</v>
      </c>
      <c r="D24" s="55"/>
      <c r="F24" s="58"/>
      <c r="G24" s="55"/>
    </row>
    <row r="25" spans="2:8" x14ac:dyDescent="0.25">
      <c r="B25" s="60">
        <v>41443</v>
      </c>
      <c r="C25" s="55">
        <v>60000</v>
      </c>
      <c r="D25" s="55"/>
      <c r="F25" s="58"/>
      <c r="G25" s="55"/>
      <c r="H25" s="59">
        <f>G25</f>
        <v>0</v>
      </c>
    </row>
    <row r="26" spans="2:8" ht="15.75" thickBot="1" x14ac:dyDescent="0.3">
      <c r="B26" s="58"/>
      <c r="C26" s="10">
        <v>0</v>
      </c>
      <c r="D26" s="55"/>
      <c r="F26" s="58"/>
      <c r="G26" s="55"/>
    </row>
    <row r="27" spans="2:8" ht="16.5" thickTop="1" thickBot="1" x14ac:dyDescent="0.3">
      <c r="B27" s="58"/>
      <c r="C27" s="55">
        <f>SUM(C22:C26)</f>
        <v>170000</v>
      </c>
      <c r="D27" s="59">
        <f>C27</f>
        <v>170000</v>
      </c>
      <c r="F27" s="73"/>
      <c r="G27" s="10"/>
      <c r="H27" s="10"/>
    </row>
    <row r="28" spans="2:8" ht="20.25" thickTop="1" thickBot="1" x14ac:dyDescent="0.35">
      <c r="B28" s="58"/>
      <c r="C28" s="55"/>
      <c r="F28" s="18" t="s">
        <v>2</v>
      </c>
      <c r="G28" s="106">
        <f>D10+D24+D32+H12+D18+D27+D35+H21+D19</f>
        <v>320611</v>
      </c>
      <c r="H28" s="114"/>
    </row>
    <row r="29" spans="2:8" x14ac:dyDescent="0.25">
      <c r="B29" s="58"/>
      <c r="F29" s="71"/>
      <c r="G29" s="55"/>
      <c r="H29" s="55"/>
    </row>
    <row r="30" spans="2:8" ht="15.75" thickBot="1" x14ac:dyDescent="0.3">
      <c r="B30" s="58"/>
      <c r="F30" s="71"/>
      <c r="G30" s="55"/>
      <c r="H30" s="55"/>
    </row>
    <row r="31" spans="2:8" ht="18.75" x14ac:dyDescent="0.3">
      <c r="B31" s="58"/>
      <c r="C31" s="55"/>
      <c r="F31" s="74" t="s">
        <v>89</v>
      </c>
      <c r="G31" s="75"/>
      <c r="H31" s="76"/>
    </row>
    <row r="32" spans="2:8" ht="19.5" thickBot="1" x14ac:dyDescent="0.35">
      <c r="B32" s="60"/>
      <c r="C32" s="61"/>
      <c r="F32" s="77">
        <v>1</v>
      </c>
      <c r="G32" s="99">
        <v>320611</v>
      </c>
      <c r="H32" s="101"/>
    </row>
    <row r="33" spans="2:8" ht="24" thickBot="1" x14ac:dyDescent="0.4">
      <c r="B33" s="58"/>
      <c r="C33" s="115"/>
      <c r="D33" s="115"/>
      <c r="F33" s="77">
        <v>2</v>
      </c>
      <c r="G33" s="116">
        <v>0</v>
      </c>
      <c r="H33" s="117"/>
    </row>
    <row r="34" spans="2:8" ht="24" thickBot="1" x14ac:dyDescent="0.4">
      <c r="B34" s="4"/>
      <c r="C34" s="56"/>
      <c r="D34" s="90"/>
      <c r="F34" s="77">
        <v>3</v>
      </c>
      <c r="G34" s="102">
        <v>0</v>
      </c>
      <c r="H34" s="103"/>
    </row>
    <row r="35" spans="2:8" ht="19.5" thickBot="1" x14ac:dyDescent="0.35">
      <c r="B35" s="60"/>
      <c r="C35" s="55">
        <f>SUM(C31:C33)</f>
        <v>0</v>
      </c>
      <c r="D35" s="59">
        <f>C35</f>
        <v>0</v>
      </c>
      <c r="F35" s="77">
        <v>4</v>
      </c>
      <c r="G35" s="102">
        <v>0</v>
      </c>
      <c r="H35" s="103"/>
    </row>
    <row r="36" spans="2:8" x14ac:dyDescent="0.25">
      <c r="B36" s="60"/>
      <c r="C36" s="55"/>
      <c r="D36" s="55"/>
    </row>
    <row r="37" spans="2:8" ht="15.75" thickBot="1" x14ac:dyDescent="0.3">
      <c r="B37" s="60"/>
      <c r="C37" s="55"/>
      <c r="D37" s="55"/>
    </row>
    <row r="38" spans="2:8" ht="18.75" x14ac:dyDescent="0.3">
      <c r="B38" s="60"/>
      <c r="C38" s="55"/>
      <c r="D38" s="55"/>
      <c r="F38" s="112" t="s">
        <v>85</v>
      </c>
      <c r="G38" s="113"/>
      <c r="H38" s="25">
        <f>G28-G32-G33</f>
        <v>0</v>
      </c>
    </row>
    <row r="39" spans="2:8" ht="19.5" thickBot="1" x14ac:dyDescent="0.35">
      <c r="B39" s="60"/>
      <c r="C39" s="61"/>
      <c r="F39" s="81" t="s">
        <v>5</v>
      </c>
      <c r="G39" s="82"/>
      <c r="H39" s="83">
        <v>0</v>
      </c>
    </row>
    <row r="40" spans="2:8" ht="15.75" thickBot="1" x14ac:dyDescent="0.3">
      <c r="B40" s="60"/>
      <c r="C40" s="55"/>
      <c r="D40" s="55"/>
      <c r="H40" s="85"/>
    </row>
    <row r="41" spans="2:8" ht="19.5" thickTop="1" x14ac:dyDescent="0.3">
      <c r="B41" s="60"/>
      <c r="C41" s="55"/>
      <c r="F41" s="86"/>
      <c r="G41" s="91"/>
      <c r="H41" s="92"/>
    </row>
    <row r="42" spans="2:8" ht="19.5" thickBot="1" x14ac:dyDescent="0.35">
      <c r="B42" s="60"/>
      <c r="C42" s="55"/>
      <c r="D42" s="55"/>
      <c r="F42" s="87"/>
      <c r="G42" s="93"/>
      <c r="H42" s="94"/>
    </row>
    <row r="43" spans="2:8" ht="15.75" thickTop="1" x14ac:dyDescent="0.25">
      <c r="B43" s="60"/>
      <c r="C43" s="55"/>
      <c r="F43" s="71"/>
      <c r="G43" s="71"/>
      <c r="H43" s="71"/>
    </row>
    <row r="44" spans="2:8" x14ac:dyDescent="0.25">
      <c r="B44" s="60"/>
      <c r="C44" s="55"/>
      <c r="D44" s="55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9"/>
  <sheetViews>
    <sheetView tabSelected="1" workbookViewId="0">
      <selection activeCell="A10" sqref="A10"/>
    </sheetView>
  </sheetViews>
  <sheetFormatPr baseColWidth="10" defaultRowHeight="15" x14ac:dyDescent="0.25"/>
  <cols>
    <col min="3" max="3" width="16.5703125" customWidth="1"/>
    <col min="4" max="4" width="4.7109375" customWidth="1"/>
    <col min="5" max="5" width="17.28515625" customWidth="1"/>
  </cols>
  <sheetData>
    <row r="3" spans="3:5" ht="15.75" thickBot="1" x14ac:dyDescent="0.3"/>
    <row r="4" spans="3:5" x14ac:dyDescent="0.25">
      <c r="C4" s="118"/>
      <c r="D4" s="24"/>
      <c r="E4" s="119"/>
    </row>
    <row r="5" spans="3:5" x14ac:dyDescent="0.25">
      <c r="C5" s="120"/>
      <c r="D5" s="15"/>
      <c r="E5" s="121"/>
    </row>
    <row r="6" spans="3:5" ht="15.75" x14ac:dyDescent="0.25">
      <c r="C6" s="120" t="s">
        <v>92</v>
      </c>
      <c r="D6" s="15"/>
      <c r="E6" s="122">
        <v>72663.5</v>
      </c>
    </row>
    <row r="7" spans="3:5" ht="15.75" x14ac:dyDescent="0.25">
      <c r="C7" s="120" t="s">
        <v>93</v>
      </c>
      <c r="D7" s="15"/>
      <c r="E7" s="122">
        <v>95569.5</v>
      </c>
    </row>
    <row r="8" spans="3:5" ht="15.75" x14ac:dyDescent="0.25">
      <c r="C8" s="120" t="s">
        <v>94</v>
      </c>
      <c r="D8" s="15"/>
      <c r="E8" s="122">
        <v>158009.47</v>
      </c>
    </row>
    <row r="9" spans="3:5" ht="16.5" thickBot="1" x14ac:dyDescent="0.3">
      <c r="C9" s="120" t="s">
        <v>95</v>
      </c>
      <c r="D9" s="15"/>
      <c r="E9" s="123">
        <v>89897.75</v>
      </c>
    </row>
    <row r="10" spans="3:5" ht="16.5" thickTop="1" x14ac:dyDescent="0.25">
      <c r="C10" s="124" t="s">
        <v>98</v>
      </c>
      <c r="D10" s="15"/>
      <c r="E10" s="122">
        <f>SUM(E6:E9)</f>
        <v>416140.22</v>
      </c>
    </row>
    <row r="11" spans="3:5" x14ac:dyDescent="0.25">
      <c r="C11" s="120"/>
      <c r="D11" s="15"/>
      <c r="E11" s="125">
        <v>0</v>
      </c>
    </row>
    <row r="12" spans="3:5" x14ac:dyDescent="0.25">
      <c r="C12" s="120" t="s">
        <v>96</v>
      </c>
      <c r="D12" s="15"/>
      <c r="E12" s="126">
        <v>-97606.5</v>
      </c>
    </row>
    <row r="13" spans="3:5" ht="15.75" thickBot="1" x14ac:dyDescent="0.3">
      <c r="C13" s="120" t="s">
        <v>97</v>
      </c>
      <c r="D13" s="15"/>
      <c r="E13" s="127">
        <v>-102140.73</v>
      </c>
    </row>
    <row r="14" spans="3:5" ht="16.5" thickTop="1" x14ac:dyDescent="0.25">
      <c r="C14" s="128" t="s">
        <v>99</v>
      </c>
      <c r="D14" s="15"/>
      <c r="E14" s="122">
        <f>E10+E12+E13</f>
        <v>216392.99</v>
      </c>
    </row>
    <row r="15" spans="3:5" ht="16.5" thickBot="1" x14ac:dyDescent="0.3">
      <c r="C15" s="128" t="s">
        <v>100</v>
      </c>
      <c r="D15" s="15"/>
      <c r="E15" s="123">
        <v>10473.25</v>
      </c>
    </row>
    <row r="16" spans="3:5" ht="19.5" thickTop="1" x14ac:dyDescent="0.3">
      <c r="C16" s="129" t="s">
        <v>2</v>
      </c>
      <c r="D16" s="130" t="s">
        <v>101</v>
      </c>
      <c r="E16" s="131">
        <f>E14-E15</f>
        <v>205919.74</v>
      </c>
    </row>
    <row r="17" spans="3:5" x14ac:dyDescent="0.25">
      <c r="C17" s="120"/>
      <c r="D17" s="15"/>
      <c r="E17" s="125"/>
    </row>
    <row r="18" spans="3:5" x14ac:dyDescent="0.25">
      <c r="C18" s="120"/>
      <c r="D18" s="15"/>
      <c r="E18" s="125"/>
    </row>
    <row r="19" spans="3:5" ht="15.75" thickBot="1" x14ac:dyDescent="0.3">
      <c r="C19" s="132"/>
      <c r="D19" s="133"/>
      <c r="E19" s="134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H22" sqref="H22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13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41292</v>
      </c>
      <c r="C3" s="5">
        <v>69433</v>
      </c>
      <c r="D3" s="6"/>
      <c r="F3" s="4"/>
      <c r="G3" s="6"/>
      <c r="H3" s="6"/>
    </row>
    <row r="4" spans="2:9" x14ac:dyDescent="0.25">
      <c r="B4" s="4">
        <v>41292</v>
      </c>
      <c r="C4" s="5">
        <v>21046</v>
      </c>
      <c r="D4" s="6"/>
      <c r="F4" s="4"/>
      <c r="G4" s="6"/>
      <c r="H4" s="6"/>
    </row>
    <row r="5" spans="2:9" x14ac:dyDescent="0.25">
      <c r="B5" s="4">
        <v>41292</v>
      </c>
      <c r="C5" s="5">
        <v>60000</v>
      </c>
      <c r="D5" s="6" t="s">
        <v>1</v>
      </c>
      <c r="F5" s="4"/>
      <c r="G5" s="6"/>
      <c r="H5" s="6"/>
    </row>
    <row r="6" spans="2:9" x14ac:dyDescent="0.25">
      <c r="B6" s="2">
        <v>41292</v>
      </c>
      <c r="C6" s="7">
        <v>125000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275479</v>
      </c>
      <c r="D8" s="3">
        <f>C8</f>
        <v>275479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41293</v>
      </c>
      <c r="C10" s="5">
        <v>15000</v>
      </c>
      <c r="F10" s="4"/>
      <c r="G10" s="6"/>
      <c r="H10" s="6"/>
    </row>
    <row r="11" spans="2:9" x14ac:dyDescent="0.25">
      <c r="B11" s="11">
        <v>41293</v>
      </c>
      <c r="C11" s="7">
        <v>140000</v>
      </c>
      <c r="D11" s="8"/>
      <c r="F11" s="4"/>
      <c r="G11" s="6"/>
      <c r="H11" s="12"/>
    </row>
    <row r="12" spans="2:9" ht="15.75" thickBot="1" x14ac:dyDescent="0.3">
      <c r="B12" s="11">
        <v>41293</v>
      </c>
      <c r="C12" s="5">
        <v>18800</v>
      </c>
      <c r="F12" s="4"/>
      <c r="G12" s="13"/>
      <c r="H12" s="6"/>
    </row>
    <row r="13" spans="2:9" ht="15.75" thickTop="1" x14ac:dyDescent="0.25">
      <c r="B13" s="14">
        <v>41293</v>
      </c>
      <c r="C13" s="7">
        <v>28519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202319</v>
      </c>
      <c r="D15" s="6">
        <f>C15</f>
        <v>202319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>
        <v>41294</v>
      </c>
      <c r="C18" s="6">
        <v>74800</v>
      </c>
      <c r="D18" s="6" t="s">
        <v>14</v>
      </c>
      <c r="F18" s="2"/>
      <c r="G18" s="12"/>
      <c r="H18" s="12"/>
    </row>
    <row r="19" spans="2:9" ht="15.75" thickBot="1" x14ac:dyDescent="0.3">
      <c r="B19" s="11">
        <v>41294</v>
      </c>
      <c r="C19" s="5">
        <v>105000</v>
      </c>
      <c r="D19" s="6"/>
      <c r="F19" s="2"/>
      <c r="G19" s="13"/>
      <c r="H19" s="3"/>
    </row>
    <row r="20" spans="2:9" ht="15.75" thickTop="1" x14ac:dyDescent="0.25">
      <c r="B20" s="11">
        <v>41294</v>
      </c>
      <c r="C20" s="5">
        <v>80000</v>
      </c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>
        <v>41294</v>
      </c>
      <c r="C21" s="5">
        <v>21629</v>
      </c>
      <c r="D21" s="12"/>
      <c r="F21" s="2"/>
      <c r="G21" s="3"/>
      <c r="H21" s="3"/>
      <c r="I21" s="15"/>
    </row>
    <row r="22" spans="2:9" x14ac:dyDescent="0.25">
      <c r="B22" s="11">
        <v>41294</v>
      </c>
      <c r="C22" s="6">
        <v>40000</v>
      </c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321429</v>
      </c>
      <c r="D26" s="3">
        <f>C26</f>
        <v>321429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799227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799227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f>G27-G31</f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2.7109375" style="3" bestFit="1" customWidth="1"/>
    <col min="4" max="4" width="13" style="3" bestFit="1" customWidth="1"/>
    <col min="5" max="5" width="2.7109375" customWidth="1"/>
    <col min="6" max="6" width="16.28515625" customWidth="1"/>
    <col min="7" max="7" width="5.5703125" bestFit="1" customWidth="1"/>
    <col min="8" max="8" width="19.42578125" customWidth="1"/>
  </cols>
  <sheetData>
    <row r="1" spans="2:9" ht="21" x14ac:dyDescent="0.35">
      <c r="C1" s="98" t="s">
        <v>0</v>
      </c>
      <c r="D1" s="98"/>
      <c r="E1" s="1"/>
      <c r="F1" s="97" t="s">
        <v>15</v>
      </c>
      <c r="G1" s="97"/>
    </row>
    <row r="2" spans="2:9" x14ac:dyDescent="0.25">
      <c r="B2" s="2"/>
      <c r="F2" s="2"/>
      <c r="G2" s="3"/>
      <c r="H2" s="3"/>
    </row>
    <row r="3" spans="2:9" x14ac:dyDescent="0.25">
      <c r="B3" s="4">
        <v>41295</v>
      </c>
      <c r="C3" s="5">
        <v>115000</v>
      </c>
      <c r="D3" s="6"/>
      <c r="F3" s="4"/>
      <c r="G3" s="6"/>
      <c r="H3" s="6"/>
    </row>
    <row r="4" spans="2:9" x14ac:dyDescent="0.25">
      <c r="B4" s="4">
        <v>41295</v>
      </c>
      <c r="C4" s="5">
        <v>19038.5</v>
      </c>
      <c r="D4" s="6"/>
      <c r="F4" s="4"/>
      <c r="G4" s="6"/>
      <c r="H4" s="6"/>
    </row>
    <row r="5" spans="2:9" x14ac:dyDescent="0.25">
      <c r="B5" s="4">
        <v>41295</v>
      </c>
      <c r="C5" s="5">
        <v>55800</v>
      </c>
      <c r="D5" s="6" t="s">
        <v>1</v>
      </c>
      <c r="F5" s="4"/>
      <c r="G5" s="6"/>
      <c r="H5" s="6"/>
    </row>
    <row r="6" spans="2:9" x14ac:dyDescent="0.25">
      <c r="B6" s="2"/>
      <c r="C6" s="7">
        <v>0</v>
      </c>
      <c r="D6" s="6"/>
      <c r="F6" s="4"/>
      <c r="G6" s="5"/>
      <c r="H6" s="8"/>
    </row>
    <row r="7" spans="2:9" ht="15.75" thickBot="1" x14ac:dyDescent="0.3">
      <c r="B7" s="4"/>
      <c r="C7" s="9">
        <v>0</v>
      </c>
      <c r="D7" s="6"/>
      <c r="F7" s="4"/>
      <c r="G7" s="5"/>
      <c r="H7" s="3"/>
    </row>
    <row r="8" spans="2:9" ht="16.5" thickTop="1" thickBot="1" x14ac:dyDescent="0.3">
      <c r="B8" s="4"/>
      <c r="C8" s="5">
        <f>SUM(C3:C7)</f>
        <v>189838.5</v>
      </c>
      <c r="D8" s="3">
        <f>C8</f>
        <v>189838.5</v>
      </c>
      <c r="F8" s="4"/>
      <c r="G8" s="10"/>
      <c r="H8" s="8"/>
    </row>
    <row r="9" spans="2:9" ht="15.75" thickTop="1" x14ac:dyDescent="0.25">
      <c r="B9" s="2"/>
      <c r="C9" s="5"/>
      <c r="F9" s="2"/>
      <c r="G9" s="6">
        <f>SUM(G3:G8)</f>
        <v>0</v>
      </c>
      <c r="H9" s="3">
        <f>G9</f>
        <v>0</v>
      </c>
      <c r="I9" s="3"/>
    </row>
    <row r="10" spans="2:9" x14ac:dyDescent="0.25">
      <c r="B10" s="11">
        <v>41296</v>
      </c>
      <c r="C10" s="5">
        <v>22750</v>
      </c>
      <c r="F10" s="4"/>
      <c r="G10" s="6"/>
      <c r="H10" s="6"/>
    </row>
    <row r="11" spans="2:9" x14ac:dyDescent="0.25">
      <c r="B11" s="11">
        <v>41296</v>
      </c>
      <c r="C11" s="7">
        <v>20184.5</v>
      </c>
      <c r="D11" s="8"/>
      <c r="F11" s="4"/>
      <c r="G11" s="6"/>
      <c r="H11" s="12"/>
    </row>
    <row r="12" spans="2:9" ht="15.75" thickBot="1" x14ac:dyDescent="0.3">
      <c r="B12" s="11">
        <v>41296</v>
      </c>
      <c r="C12" s="5">
        <v>70000</v>
      </c>
      <c r="F12" s="4"/>
      <c r="G12" s="13"/>
      <c r="H12" s="6"/>
    </row>
    <row r="13" spans="2:9" ht="15.75" thickTop="1" x14ac:dyDescent="0.25">
      <c r="B13" s="14">
        <v>41296</v>
      </c>
      <c r="C13" s="7">
        <v>45000</v>
      </c>
      <c r="F13" s="4"/>
      <c r="G13" s="5">
        <f>SUM(G11:G12)</f>
        <v>0</v>
      </c>
      <c r="H13" s="3">
        <f>G13</f>
        <v>0</v>
      </c>
      <c r="I13" s="3"/>
    </row>
    <row r="14" spans="2:9" ht="15.75" thickBot="1" x14ac:dyDescent="0.3">
      <c r="B14" s="14"/>
      <c r="C14" s="9">
        <v>0</v>
      </c>
      <c r="D14" s="6"/>
      <c r="F14" s="4"/>
      <c r="G14" s="6"/>
      <c r="H14" s="6"/>
    </row>
    <row r="15" spans="2:9" ht="15.75" thickTop="1" x14ac:dyDescent="0.25">
      <c r="B15" s="14"/>
      <c r="C15" s="5">
        <f>SUM(C10:C14)</f>
        <v>157934.5</v>
      </c>
      <c r="D15" s="6">
        <f>C15</f>
        <v>157934.5</v>
      </c>
      <c r="F15" s="4"/>
      <c r="G15" s="6"/>
    </row>
    <row r="16" spans="2:9" x14ac:dyDescent="0.25">
      <c r="B16" s="14"/>
      <c r="C16" s="6"/>
      <c r="F16" s="4"/>
      <c r="G16" s="6"/>
    </row>
    <row r="17" spans="2:9" x14ac:dyDescent="0.25">
      <c r="B17" s="14"/>
      <c r="C17" s="6"/>
      <c r="D17" s="6"/>
      <c r="F17" s="2"/>
      <c r="G17" s="6"/>
      <c r="H17" s="6"/>
    </row>
    <row r="18" spans="2:9" x14ac:dyDescent="0.25">
      <c r="B18" s="11"/>
      <c r="C18" s="6"/>
      <c r="D18" s="6"/>
      <c r="F18" s="2"/>
      <c r="G18" s="12"/>
      <c r="H18" s="12"/>
    </row>
    <row r="19" spans="2:9" ht="15.75" thickBot="1" x14ac:dyDescent="0.3">
      <c r="B19" s="11"/>
      <c r="C19" s="5"/>
      <c r="D19" s="6"/>
      <c r="F19" s="2"/>
      <c r="G19" s="13"/>
      <c r="H19" s="3"/>
    </row>
    <row r="20" spans="2:9" ht="15.75" thickTop="1" x14ac:dyDescent="0.25">
      <c r="B20" s="11"/>
      <c r="C20" s="5"/>
      <c r="D20" s="6"/>
      <c r="F20" s="4"/>
      <c r="G20" s="12">
        <f>SUM(G15:G19)</f>
        <v>0</v>
      </c>
      <c r="H20" s="12">
        <f>G20</f>
        <v>0</v>
      </c>
      <c r="I20" s="12"/>
    </row>
    <row r="21" spans="2:9" x14ac:dyDescent="0.25">
      <c r="B21" s="11"/>
      <c r="C21" s="5"/>
      <c r="D21" s="12"/>
      <c r="F21" s="2"/>
      <c r="G21" s="3"/>
      <c r="H21" s="3"/>
      <c r="I21" s="15"/>
    </row>
    <row r="22" spans="2:9" x14ac:dyDescent="0.25">
      <c r="B22" s="11"/>
      <c r="C22" s="6"/>
      <c r="D22" s="6"/>
      <c r="F22" s="2"/>
      <c r="G22" s="16"/>
      <c r="I22" s="15"/>
    </row>
    <row r="23" spans="2:9" x14ac:dyDescent="0.25">
      <c r="B23" s="4"/>
      <c r="C23" s="5">
        <v>0</v>
      </c>
      <c r="D23" s="6"/>
      <c r="F23" s="2"/>
      <c r="G23" s="6"/>
      <c r="I23" s="15"/>
    </row>
    <row r="24" spans="2:9" x14ac:dyDescent="0.25">
      <c r="B24" s="4"/>
      <c r="C24" s="6">
        <v>0</v>
      </c>
      <c r="D24" s="6"/>
      <c r="F24" s="2"/>
      <c r="G24" s="6"/>
      <c r="H24" s="3">
        <f>G24</f>
        <v>0</v>
      </c>
      <c r="I24" s="15"/>
    </row>
    <row r="25" spans="2:9" ht="15.75" thickBot="1" x14ac:dyDescent="0.3">
      <c r="B25" s="2"/>
      <c r="C25" s="13">
        <v>0</v>
      </c>
      <c r="D25" s="6"/>
      <c r="F25" s="2"/>
      <c r="G25" s="6"/>
      <c r="I25" s="15"/>
    </row>
    <row r="26" spans="2:9" ht="16.5" thickTop="1" thickBot="1" x14ac:dyDescent="0.3">
      <c r="B26" s="2"/>
      <c r="C26" s="6">
        <f>SUM(C17:C25)</f>
        <v>0</v>
      </c>
      <c r="D26" s="3">
        <f>C26</f>
        <v>0</v>
      </c>
      <c r="F26" s="17"/>
      <c r="G26" s="13"/>
      <c r="H26" s="13"/>
      <c r="I26" s="15"/>
    </row>
    <row r="27" spans="2:9" ht="20.25" thickTop="1" thickBot="1" x14ac:dyDescent="0.35">
      <c r="B27" s="2"/>
      <c r="C27" s="6"/>
      <c r="F27" s="18" t="s">
        <v>2</v>
      </c>
      <c r="G27" s="99">
        <f>D26+D17+D11+H9+D8+D15+D20</f>
        <v>347773</v>
      </c>
      <c r="H27" s="100"/>
      <c r="I27" s="15"/>
    </row>
    <row r="28" spans="2:9" x14ac:dyDescent="0.25">
      <c r="B28" s="2"/>
      <c r="F28" s="15"/>
      <c r="G28" s="6"/>
      <c r="H28" s="6"/>
      <c r="I28" s="15"/>
    </row>
    <row r="29" spans="2:9" ht="15.75" thickBot="1" x14ac:dyDescent="0.3">
      <c r="B29" s="2"/>
      <c r="F29" s="15"/>
      <c r="G29" s="6"/>
      <c r="H29" s="6"/>
      <c r="I29" s="15"/>
    </row>
    <row r="30" spans="2:9" ht="19.5" thickBot="1" x14ac:dyDescent="0.35">
      <c r="B30" s="2"/>
      <c r="C30" s="13"/>
      <c r="F30" s="19" t="s">
        <v>3</v>
      </c>
      <c r="G30" s="20"/>
      <c r="H30" s="21"/>
    </row>
    <row r="31" spans="2:9" ht="20.25" thickTop="1" thickBot="1" x14ac:dyDescent="0.35">
      <c r="B31" s="4"/>
      <c r="C31" s="3">
        <f>SUM(C28:C30)</f>
        <v>0</v>
      </c>
      <c r="D31" s="3">
        <f>C31</f>
        <v>0</v>
      </c>
      <c r="F31" s="22">
        <v>1</v>
      </c>
      <c r="G31" s="99">
        <v>347773</v>
      </c>
      <c r="H31" s="101"/>
    </row>
    <row r="32" spans="2:9" ht="19.5" thickBot="1" x14ac:dyDescent="0.35">
      <c r="B32" s="4"/>
      <c r="C32" s="6"/>
      <c r="F32" s="22">
        <v>2</v>
      </c>
      <c r="G32" s="99">
        <v>0</v>
      </c>
      <c r="H32" s="101"/>
    </row>
    <row r="33" spans="2:10" ht="19.5" thickBot="1" x14ac:dyDescent="0.35">
      <c r="B33" s="4"/>
      <c r="C33" s="6"/>
      <c r="F33" s="22">
        <v>3</v>
      </c>
      <c r="G33" s="95">
        <v>0</v>
      </c>
      <c r="H33" s="96"/>
    </row>
    <row r="34" spans="2:10" ht="19.5" thickBot="1" x14ac:dyDescent="0.35">
      <c r="B34" s="4"/>
      <c r="C34" s="6"/>
      <c r="F34" s="22">
        <v>4</v>
      </c>
      <c r="G34" s="95">
        <v>0</v>
      </c>
      <c r="H34" s="96"/>
    </row>
    <row r="35" spans="2:10" x14ac:dyDescent="0.25">
      <c r="B35" s="4"/>
      <c r="C35" s="6"/>
      <c r="D35" s="6"/>
    </row>
    <row r="36" spans="2:10" ht="15.75" thickBot="1" x14ac:dyDescent="0.3">
      <c r="B36" s="4"/>
      <c r="C36" s="6"/>
      <c r="D36" s="6"/>
    </row>
    <row r="37" spans="2:10" ht="18.75" x14ac:dyDescent="0.3">
      <c r="B37" s="4"/>
      <c r="C37" s="6"/>
      <c r="D37" s="6"/>
      <c r="F37" s="23" t="s">
        <v>4</v>
      </c>
      <c r="G37" s="24">
        <v>0</v>
      </c>
      <c r="H37" s="25">
        <f>G27-G31</f>
        <v>0</v>
      </c>
    </row>
    <row r="38" spans="2:10" ht="19.5" thickBot="1" x14ac:dyDescent="0.35">
      <c r="B38" s="4"/>
      <c r="C38" s="5"/>
      <c r="F38" s="26" t="s">
        <v>5</v>
      </c>
      <c r="G38" s="27"/>
      <c r="H38" s="28">
        <v>0</v>
      </c>
      <c r="I38" s="29"/>
      <c r="J38" s="30"/>
    </row>
    <row r="39" spans="2:10" x14ac:dyDescent="0.25">
      <c r="B39" s="4"/>
      <c r="C39" s="6"/>
      <c r="D39" s="6"/>
      <c r="H39" s="31"/>
      <c r="I39" s="32"/>
    </row>
    <row r="40" spans="2:10" ht="18.75" x14ac:dyDescent="0.3">
      <c r="B40" s="4"/>
      <c r="C40" s="6"/>
      <c r="F40" s="33"/>
      <c r="G40" s="15"/>
      <c r="H40" s="15"/>
    </row>
    <row r="41" spans="2:10" ht="18.75" x14ac:dyDescent="0.3">
      <c r="B41" s="4"/>
      <c r="C41" s="6"/>
      <c r="D41" s="6"/>
      <c r="F41" s="34"/>
      <c r="G41" s="33"/>
      <c r="H41" s="35"/>
    </row>
    <row r="42" spans="2:10" x14ac:dyDescent="0.25">
      <c r="B42" s="4"/>
      <c r="C42" s="6"/>
      <c r="D42" s="6"/>
      <c r="F42" s="15"/>
      <c r="G42" s="15"/>
      <c r="H42" s="15"/>
    </row>
    <row r="43" spans="2:10" x14ac:dyDescent="0.25">
      <c r="B43" s="4"/>
      <c r="C43" s="6"/>
      <c r="D43" s="6"/>
    </row>
    <row r="44" spans="2:10" x14ac:dyDescent="0.25">
      <c r="B44" s="4"/>
      <c r="C44" s="6"/>
      <c r="D44" s="6"/>
    </row>
    <row r="45" spans="2:10" x14ac:dyDescent="0.25">
      <c r="B45" s="15"/>
      <c r="C45" s="6"/>
      <c r="D45" s="6"/>
    </row>
    <row r="46" spans="2:10" x14ac:dyDescent="0.25">
      <c r="B46" s="4"/>
      <c r="C46" s="6"/>
      <c r="D46" s="6"/>
    </row>
    <row r="47" spans="2:10" x14ac:dyDescent="0.25">
      <c r="B47" s="4"/>
      <c r="C47" s="6"/>
      <c r="D47" s="6"/>
    </row>
    <row r="48" spans="2:10" x14ac:dyDescent="0.25">
      <c r="B48" s="4"/>
      <c r="C48" s="6"/>
      <c r="D48" s="15"/>
    </row>
    <row r="49" spans="2:4" x14ac:dyDescent="0.25">
      <c r="B49" s="4"/>
      <c r="C49" s="5"/>
      <c r="D49" s="15"/>
    </row>
    <row r="50" spans="2:4" x14ac:dyDescent="0.25">
      <c r="B50" s="4"/>
      <c r="C50" s="5"/>
      <c r="D50" s="15"/>
    </row>
    <row r="51" spans="2:4" x14ac:dyDescent="0.25">
      <c r="B51" s="4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G34:H34"/>
    <mergeCell ref="C1:D1"/>
    <mergeCell ref="F1:G1"/>
    <mergeCell ref="G27:H27"/>
    <mergeCell ref="G31:H31"/>
    <mergeCell ref="G32:H32"/>
    <mergeCell ref="G33:H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76</vt:i4>
      </vt:variant>
    </vt:vector>
  </HeadingPairs>
  <TitlesOfParts>
    <vt:vector size="76" baseType="lpstr">
      <vt:lpstr>03 ENERO </vt:lpstr>
      <vt:lpstr>05 ENERO </vt:lpstr>
      <vt:lpstr>8 ENERO </vt:lpstr>
      <vt:lpstr>11 ENE</vt:lpstr>
      <vt:lpstr>14 ENE </vt:lpstr>
      <vt:lpstr>16 ENE</vt:lpstr>
      <vt:lpstr>18 ENE</vt:lpstr>
      <vt:lpstr>21 ENE</vt:lpstr>
      <vt:lpstr>23 ENE</vt:lpstr>
      <vt:lpstr>25 ENE </vt:lpstr>
      <vt:lpstr>28 ENE</vt:lpstr>
      <vt:lpstr>30 ENE </vt:lpstr>
      <vt:lpstr>4 FEB </vt:lpstr>
      <vt:lpstr>06 FEB</vt:lpstr>
      <vt:lpstr>8 FEB</vt:lpstr>
      <vt:lpstr>11 FEB</vt:lpstr>
      <vt:lpstr>13 FEB</vt:lpstr>
      <vt:lpstr>14 FEB </vt:lpstr>
      <vt:lpstr>16 FEB</vt:lpstr>
      <vt:lpstr>18 FEB</vt:lpstr>
      <vt:lpstr>20 FEB</vt:lpstr>
      <vt:lpstr>23 FEB </vt:lpstr>
      <vt:lpstr>25 FEB</vt:lpstr>
      <vt:lpstr>27 FEB</vt:lpstr>
      <vt:lpstr>01 MAR</vt:lpstr>
      <vt:lpstr>04 MARZO</vt:lpstr>
      <vt:lpstr>06 MAR</vt:lpstr>
      <vt:lpstr>08 MARZO</vt:lpstr>
      <vt:lpstr>11 MAR</vt:lpstr>
      <vt:lpstr>13 MAR</vt:lpstr>
      <vt:lpstr>15 MAR</vt:lpstr>
      <vt:lpstr>18 MAR</vt:lpstr>
      <vt:lpstr>20 MAR</vt:lpstr>
      <vt:lpstr>22 MAR</vt:lpstr>
      <vt:lpstr>25 MAR</vt:lpstr>
      <vt:lpstr>27 MAR</vt:lpstr>
      <vt:lpstr>30 MAR</vt:lpstr>
      <vt:lpstr>01 ABRIL </vt:lpstr>
      <vt:lpstr>03 ABRIL </vt:lpstr>
      <vt:lpstr>05 ABRIL</vt:lpstr>
      <vt:lpstr> 08 ABRIL</vt:lpstr>
      <vt:lpstr>10 ABRIL</vt:lpstr>
      <vt:lpstr>12 ABRIL</vt:lpstr>
      <vt:lpstr>15 ABRIL </vt:lpstr>
      <vt:lpstr>17 ABRIL</vt:lpstr>
      <vt:lpstr>19 ABRIL </vt:lpstr>
      <vt:lpstr>22 ABRIL</vt:lpstr>
      <vt:lpstr>24 ABRIL</vt:lpstr>
      <vt:lpstr>26 ABRIL</vt:lpstr>
      <vt:lpstr>29 ABRIL </vt:lpstr>
      <vt:lpstr>02 MAYO</vt:lpstr>
      <vt:lpstr>06 MAYO</vt:lpstr>
      <vt:lpstr>08 MAYO</vt:lpstr>
      <vt:lpstr>10 MAYO</vt:lpstr>
      <vt:lpstr>13 MAYO</vt:lpstr>
      <vt:lpstr>15 MAYO</vt:lpstr>
      <vt:lpstr>17 MAYO</vt:lpstr>
      <vt:lpstr>20 MAYO</vt:lpstr>
      <vt:lpstr>22 MAYO</vt:lpstr>
      <vt:lpstr>24 MAYO</vt:lpstr>
      <vt:lpstr>27 Mayo</vt:lpstr>
      <vt:lpstr>29  MAY</vt:lpstr>
      <vt:lpstr>31 MAY</vt:lpstr>
      <vt:lpstr>03 JUNIO</vt:lpstr>
      <vt:lpstr>06 JUNIO</vt:lpstr>
      <vt:lpstr>8 JUNIO</vt:lpstr>
      <vt:lpstr>10 JUNIO</vt:lpstr>
      <vt:lpstr>13 JUNIO</vt:lpstr>
      <vt:lpstr>15 JUNIO</vt:lpstr>
      <vt:lpstr>17 JUNIO</vt:lpstr>
      <vt:lpstr>19 JUNIO</vt:lpstr>
      <vt:lpstr>Hoja5</vt:lpstr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2013-10-05T16:44:00Z</cp:lastPrinted>
  <dcterms:created xsi:type="dcterms:W3CDTF">2013-01-07T19:05:29Z</dcterms:created>
  <dcterms:modified xsi:type="dcterms:W3CDTF">2013-10-05T16:44:25Z</dcterms:modified>
</cp:coreProperties>
</file>