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7520" windowHeight="9780" firstSheet="30" activeTab="43"/>
  </bookViews>
  <sheets>
    <sheet name="8 de Mayo " sheetId="1" r:id="rId1"/>
    <sheet name="21 DE MAYO" sheetId="2" r:id="rId2"/>
    <sheet name="29 DE MAYO" sheetId="3" r:id="rId3"/>
    <sheet name="05 DE JUNIO" sheetId="4" r:id="rId4"/>
    <sheet name="12 DE JUNIO " sheetId="5" r:id="rId5"/>
    <sheet name="21 JUNIO" sheetId="6" r:id="rId6"/>
    <sheet name="27 JUNIO" sheetId="7" r:id="rId7"/>
    <sheet name="04 JUNIO " sheetId="8" r:id="rId8"/>
    <sheet name="11 JUNIO " sheetId="9" r:id="rId9"/>
    <sheet name="20 JULIO " sheetId="10" r:id="rId10"/>
    <sheet name="25 JULIO" sheetId="11" r:id="rId11"/>
    <sheet name="31 JULIO" sheetId="12" r:id="rId12"/>
    <sheet name="08 AGOSTO" sheetId="13" r:id="rId13"/>
    <sheet name="14 AGOSTO" sheetId="14" r:id="rId14"/>
    <sheet name="22 AGOSTO " sheetId="15" r:id="rId15"/>
    <sheet name="31 AGOS" sheetId="16" r:id="rId16"/>
    <sheet name="7 SEPT " sheetId="17" r:id="rId17"/>
    <sheet name="13 Sept " sheetId="18" r:id="rId18"/>
    <sheet name="19 SEPT" sheetId="19" r:id="rId19"/>
    <sheet name="27 Sept " sheetId="20" r:id="rId20"/>
    <sheet name="04 Oct " sheetId="21" r:id="rId21"/>
    <sheet name="11 Oct " sheetId="22" r:id="rId22"/>
    <sheet name="18 Oct" sheetId="23" r:id="rId23"/>
    <sheet name="25 Oct " sheetId="24" r:id="rId24"/>
    <sheet name="01 Nov" sheetId="25" r:id="rId25"/>
    <sheet name="08 Nov " sheetId="26" r:id="rId26"/>
    <sheet name="15 NOV" sheetId="27" r:id="rId27"/>
    <sheet name="22 NOV" sheetId="28" r:id="rId28"/>
    <sheet name="29 NOV " sheetId="29" r:id="rId29"/>
    <sheet name="04 DIC " sheetId="30" r:id="rId30"/>
    <sheet name="6 DIC " sheetId="31" r:id="rId31"/>
    <sheet name="8 DIC " sheetId="32" r:id="rId32"/>
    <sheet name="11 DIC " sheetId="33" r:id="rId33"/>
    <sheet name="13 DIC " sheetId="34" r:id="rId34"/>
    <sheet name="15 DIC" sheetId="35" r:id="rId35"/>
    <sheet name="18 DIC" sheetId="36" r:id="rId36"/>
    <sheet name="20 DIC " sheetId="37" r:id="rId37"/>
    <sheet name="22 DIC " sheetId="38" r:id="rId38"/>
    <sheet name="26 DIC " sheetId="39" r:id="rId39"/>
    <sheet name="29 DIC" sheetId="40" r:id="rId40"/>
    <sheet name="Hoja6" sheetId="41" r:id="rId41"/>
    <sheet name="Hoja7" sheetId="42" r:id="rId42"/>
    <sheet name="Hoja8" sheetId="43" r:id="rId43"/>
    <sheet name="Hoja9" sheetId="44" r:id="rId44"/>
  </sheets>
  <calcPr calcId="144525"/>
</workbook>
</file>

<file path=xl/calcChain.xml><?xml version="1.0" encoding="utf-8"?>
<calcChain xmlns="http://schemas.openxmlformats.org/spreadsheetml/2006/main">
  <c r="C31" i="40" l="1"/>
  <c r="C20" i="40"/>
  <c r="C13" i="40"/>
  <c r="D31" i="40"/>
  <c r="D20" i="40"/>
  <c r="H24" i="40"/>
  <c r="G20" i="40"/>
  <c r="H20" i="40" s="1"/>
  <c r="G13" i="40"/>
  <c r="H13" i="40" s="1"/>
  <c r="D13" i="40"/>
  <c r="G27" i="40" s="1"/>
  <c r="C26" i="39"/>
  <c r="C41" i="39"/>
  <c r="D41" i="39" s="1"/>
  <c r="D26" i="39"/>
  <c r="H24" i="39"/>
  <c r="G20" i="39"/>
  <c r="H20" i="39" s="1"/>
  <c r="G13" i="39"/>
  <c r="H13" i="39" s="1"/>
  <c r="C13" i="39"/>
  <c r="D13" i="39" s="1"/>
  <c r="C26" i="38"/>
  <c r="C13" i="38"/>
  <c r="C26" i="37"/>
  <c r="C38" i="38"/>
  <c r="D38" i="38" s="1"/>
  <c r="D26" i="38"/>
  <c r="H24" i="38"/>
  <c r="G20" i="38"/>
  <c r="H20" i="38" s="1"/>
  <c r="G13" i="38"/>
  <c r="H13" i="38" s="1"/>
  <c r="D13" i="38"/>
  <c r="C38" i="37"/>
  <c r="D38" i="37" s="1"/>
  <c r="D26" i="37"/>
  <c r="H24" i="37"/>
  <c r="G20" i="37"/>
  <c r="H20" i="37" s="1"/>
  <c r="G13" i="37"/>
  <c r="H13" i="37" s="1"/>
  <c r="C13" i="37"/>
  <c r="D13" i="37" s="1"/>
  <c r="C26" i="36"/>
  <c r="C13" i="36"/>
  <c r="C38" i="36"/>
  <c r="D38" i="36" s="1"/>
  <c r="D26" i="36"/>
  <c r="H24" i="36"/>
  <c r="G20" i="36"/>
  <c r="H20" i="36" s="1"/>
  <c r="G13" i="36"/>
  <c r="H13" i="36" s="1"/>
  <c r="D13" i="36"/>
  <c r="C26" i="35"/>
  <c r="C38" i="35"/>
  <c r="D38" i="35" s="1"/>
  <c r="D26" i="35"/>
  <c r="H24" i="35"/>
  <c r="G20" i="35"/>
  <c r="H20" i="35" s="1"/>
  <c r="G13" i="35"/>
  <c r="H13" i="35" s="1"/>
  <c r="C12" i="35"/>
  <c r="D12" i="35" s="1"/>
  <c r="C26" i="34"/>
  <c r="C12" i="34"/>
  <c r="D12" i="34" s="1"/>
  <c r="C38" i="34"/>
  <c r="D38" i="34" s="1"/>
  <c r="D26" i="34"/>
  <c r="G27" i="34" s="1"/>
  <c r="H24" i="34"/>
  <c r="G20" i="34"/>
  <c r="H20" i="34" s="1"/>
  <c r="G13" i="34"/>
  <c r="H13" i="34" s="1"/>
  <c r="G13" i="33"/>
  <c r="C38" i="33"/>
  <c r="D38" i="33" s="1"/>
  <c r="C26" i="33"/>
  <c r="D26" i="33"/>
  <c r="G27" i="33" s="1"/>
  <c r="H24" i="33"/>
  <c r="G20" i="33"/>
  <c r="H20" i="33" s="1"/>
  <c r="H13" i="33"/>
  <c r="C42" i="32"/>
  <c r="D42" i="32" s="1"/>
  <c r="C31" i="32"/>
  <c r="D31" i="32" s="1"/>
  <c r="C26" i="32"/>
  <c r="D26" i="32" s="1"/>
  <c r="H24" i="32"/>
  <c r="G20" i="32"/>
  <c r="H20" i="32" s="1"/>
  <c r="G13" i="32"/>
  <c r="H13" i="32" s="1"/>
  <c r="C12" i="32"/>
  <c r="D12" i="32" s="1"/>
  <c r="G9" i="32"/>
  <c r="H9" i="32" s="1"/>
  <c r="C32" i="31"/>
  <c r="D32" i="31" s="1"/>
  <c r="C20" i="31"/>
  <c r="D20" i="31" s="1"/>
  <c r="C11" i="31"/>
  <c r="C38" i="30"/>
  <c r="D38" i="30" s="1"/>
  <c r="C33" i="30"/>
  <c r="D33" i="30" s="1"/>
  <c r="C27" i="30"/>
  <c r="D27" i="30" s="1"/>
  <c r="C19" i="30"/>
  <c r="D19" i="30" s="1"/>
  <c r="C13" i="30"/>
  <c r="D13" i="30" s="1"/>
  <c r="C6" i="30"/>
  <c r="D6" i="30" s="1"/>
  <c r="G27" i="30" s="1"/>
  <c r="C42" i="31"/>
  <c r="D42" i="31" s="1"/>
  <c r="H24" i="31"/>
  <c r="G20" i="31"/>
  <c r="H20" i="31" s="1"/>
  <c r="G10" i="31"/>
  <c r="H10" i="31" s="1"/>
  <c r="D11" i="31"/>
  <c r="G27" i="31" s="1"/>
  <c r="H24" i="30"/>
  <c r="G20" i="30"/>
  <c r="H20" i="30" s="1"/>
  <c r="G10" i="30"/>
  <c r="H10" i="30" s="1"/>
  <c r="G20" i="29"/>
  <c r="G10" i="29"/>
  <c r="H10" i="29" s="1"/>
  <c r="C42" i="29"/>
  <c r="C35" i="29"/>
  <c r="D35" i="29" s="1"/>
  <c r="C23" i="29"/>
  <c r="D23" i="29" s="1"/>
  <c r="C10" i="29"/>
  <c r="D10" i="29" s="1"/>
  <c r="D42" i="29"/>
  <c r="H24" i="29"/>
  <c r="H20" i="29"/>
  <c r="G27" i="29" s="1"/>
  <c r="G13" i="28"/>
  <c r="G5" i="28"/>
  <c r="H5" i="28" s="1"/>
  <c r="C42" i="28"/>
  <c r="C33" i="28"/>
  <c r="D33" i="28" s="1"/>
  <c r="C26" i="28"/>
  <c r="C15" i="28"/>
  <c r="C8" i="28"/>
  <c r="D8" i="28" s="1"/>
  <c r="D42" i="28"/>
  <c r="D26" i="28"/>
  <c r="H24" i="28"/>
  <c r="G20" i="28"/>
  <c r="H20" i="28" s="1"/>
  <c r="G27" i="28" s="1"/>
  <c r="H37" i="28" s="1"/>
  <c r="D15" i="28"/>
  <c r="H13" i="28"/>
  <c r="G20" i="27"/>
  <c r="H20" i="27" s="1"/>
  <c r="G13" i="27"/>
  <c r="H13" i="27" s="1"/>
  <c r="G9" i="27"/>
  <c r="H9" i="27" s="1"/>
  <c r="C42" i="27"/>
  <c r="C35" i="27"/>
  <c r="D35" i="27" s="1"/>
  <c r="C25" i="27"/>
  <c r="D25" i="27" s="1"/>
  <c r="C15" i="27"/>
  <c r="D15" i="27" s="1"/>
  <c r="G19" i="26"/>
  <c r="H19" i="26"/>
  <c r="G13" i="26"/>
  <c r="H13" i="26" s="1"/>
  <c r="G7" i="26"/>
  <c r="H7" i="26" s="1"/>
  <c r="C42" i="26"/>
  <c r="C34" i="26"/>
  <c r="D34" i="26" s="1"/>
  <c r="C25" i="26"/>
  <c r="D25" i="26" s="1"/>
  <c r="C14" i="26"/>
  <c r="D14" i="26" s="1"/>
  <c r="C31" i="25"/>
  <c r="C24" i="25"/>
  <c r="C16" i="25"/>
  <c r="G24" i="25"/>
  <c r="G16" i="25"/>
  <c r="H16" i="25" s="1"/>
  <c r="G11" i="25"/>
  <c r="C38" i="25"/>
  <c r="D38" i="25" s="1"/>
  <c r="D16" i="25"/>
  <c r="D42" i="27"/>
  <c r="H24" i="27"/>
  <c r="D42" i="26"/>
  <c r="G24" i="26"/>
  <c r="H24" i="26" s="1"/>
  <c r="C6" i="26"/>
  <c r="D6" i="26" s="1"/>
  <c r="C42" i="25"/>
  <c r="D42" i="25" s="1"/>
  <c r="D31" i="25"/>
  <c r="H24" i="25"/>
  <c r="D24" i="25"/>
  <c r="H11" i="25"/>
  <c r="C6" i="25"/>
  <c r="D6" i="25" s="1"/>
  <c r="G24" i="24"/>
  <c r="G11" i="24"/>
  <c r="G6" i="24"/>
  <c r="C42" i="24"/>
  <c r="C37" i="24"/>
  <c r="C31" i="24"/>
  <c r="C24" i="24"/>
  <c r="C12" i="24"/>
  <c r="C6" i="24"/>
  <c r="D31" i="24"/>
  <c r="D42" i="24"/>
  <c r="D37" i="24"/>
  <c r="H24" i="24"/>
  <c r="D24" i="24"/>
  <c r="G18" i="24"/>
  <c r="H18" i="24" s="1"/>
  <c r="D12" i="24"/>
  <c r="H11" i="24"/>
  <c r="H6" i="24"/>
  <c r="D6" i="24"/>
  <c r="G27" i="24" s="1"/>
  <c r="G6" i="23"/>
  <c r="C42" i="23"/>
  <c r="C37" i="23"/>
  <c r="C28" i="23"/>
  <c r="C24" i="23"/>
  <c r="C12" i="23"/>
  <c r="C6" i="23"/>
  <c r="G11" i="23"/>
  <c r="H11" i="23" s="1"/>
  <c r="D28" i="23"/>
  <c r="D24" i="23"/>
  <c r="D12" i="23"/>
  <c r="D6" i="23"/>
  <c r="D42" i="23"/>
  <c r="D37" i="23"/>
  <c r="G24" i="23"/>
  <c r="H24" i="23" s="1"/>
  <c r="G18" i="23"/>
  <c r="H18" i="23" s="1"/>
  <c r="H6" i="23"/>
  <c r="C42" i="22"/>
  <c r="C37" i="22"/>
  <c r="C27" i="22"/>
  <c r="C18" i="22"/>
  <c r="C9" i="22"/>
  <c r="G24" i="22"/>
  <c r="G18" i="22"/>
  <c r="H18" i="22" s="1"/>
  <c r="G12" i="22"/>
  <c r="H12" i="22" s="1"/>
  <c r="G6" i="22"/>
  <c r="H6" i="22" s="1"/>
  <c r="D42" i="22"/>
  <c r="D37" i="22"/>
  <c r="H24" i="22"/>
  <c r="D18" i="22"/>
  <c r="D9" i="22"/>
  <c r="G17" i="21"/>
  <c r="G10" i="21"/>
  <c r="C37" i="21"/>
  <c r="C31" i="21"/>
  <c r="C18" i="21"/>
  <c r="C9" i="21"/>
  <c r="D37" i="21"/>
  <c r="D31" i="21"/>
  <c r="G24" i="21"/>
  <c r="H24" i="21" s="1"/>
  <c r="H17" i="21"/>
  <c r="D18" i="21"/>
  <c r="H10" i="21"/>
  <c r="D9" i="21"/>
  <c r="G24" i="20"/>
  <c r="H24" i="20" s="1"/>
  <c r="H18" i="20"/>
  <c r="G16" i="20"/>
  <c r="C37" i="20"/>
  <c r="C31" i="20"/>
  <c r="C22" i="20"/>
  <c r="C16" i="20"/>
  <c r="C8" i="20"/>
  <c r="D37" i="20"/>
  <c r="D31" i="20"/>
  <c r="H16" i="20"/>
  <c r="D16" i="20"/>
  <c r="G9" i="20"/>
  <c r="H9" i="20" s="1"/>
  <c r="D8" i="20"/>
  <c r="C36" i="19"/>
  <c r="C31" i="19"/>
  <c r="C21" i="19"/>
  <c r="C13" i="19"/>
  <c r="G9" i="19"/>
  <c r="G16" i="19"/>
  <c r="G21" i="19"/>
  <c r="D36" i="19"/>
  <c r="D31" i="19"/>
  <c r="D21" i="19"/>
  <c r="G26" i="19"/>
  <c r="H26" i="19" s="1"/>
  <c r="H21" i="19"/>
  <c r="H16" i="19"/>
  <c r="H9" i="19"/>
  <c r="C8" i="19"/>
  <c r="D8" i="19" s="1"/>
  <c r="G9" i="18"/>
  <c r="C42" i="18"/>
  <c r="C34" i="18"/>
  <c r="C27" i="18"/>
  <c r="C18" i="18"/>
  <c r="C8" i="18"/>
  <c r="G21" i="18"/>
  <c r="G15" i="18"/>
  <c r="D42" i="18"/>
  <c r="D34" i="18"/>
  <c r="D27" i="18"/>
  <c r="G26" i="18"/>
  <c r="H26" i="18" s="1"/>
  <c r="H21" i="18"/>
  <c r="D18" i="18"/>
  <c r="H15" i="18"/>
  <c r="H9" i="18"/>
  <c r="D8" i="18"/>
  <c r="C18" i="17"/>
  <c r="G9" i="17"/>
  <c r="C42" i="17"/>
  <c r="C34" i="17"/>
  <c r="D34" i="17" s="1"/>
  <c r="C27" i="17"/>
  <c r="C8" i="17"/>
  <c r="D8" i="17" s="1"/>
  <c r="D42" i="17"/>
  <c r="G26" i="17"/>
  <c r="H26" i="17" s="1"/>
  <c r="D27" i="17"/>
  <c r="G21" i="17"/>
  <c r="H21" i="17" s="1"/>
  <c r="D18" i="17"/>
  <c r="G15" i="17"/>
  <c r="H15" i="17" s="1"/>
  <c r="H9" i="17"/>
  <c r="G9" i="16"/>
  <c r="G26" i="16"/>
  <c r="H26" i="16" s="1"/>
  <c r="G21" i="16"/>
  <c r="G15" i="16"/>
  <c r="H9" i="16"/>
  <c r="C42" i="16"/>
  <c r="D42" i="16" s="1"/>
  <c r="C37" i="16"/>
  <c r="D37" i="16" s="1"/>
  <c r="C26" i="16"/>
  <c r="D26" i="16" s="1"/>
  <c r="C18" i="16"/>
  <c r="C10" i="16"/>
  <c r="D10" i="16" s="1"/>
  <c r="C4" i="16"/>
  <c r="H15" i="16"/>
  <c r="D18" i="16"/>
  <c r="C8" i="15"/>
  <c r="G22" i="15"/>
  <c r="G15" i="15"/>
  <c r="G7" i="15"/>
  <c r="C41" i="15"/>
  <c r="C33" i="15"/>
  <c r="C22" i="15"/>
  <c r="C14" i="15"/>
  <c r="D41" i="15"/>
  <c r="D33" i="15"/>
  <c r="H22" i="15"/>
  <c r="D22" i="15"/>
  <c r="H15" i="15"/>
  <c r="D8" i="15"/>
  <c r="H7" i="15"/>
  <c r="C40" i="14"/>
  <c r="C32" i="14"/>
  <c r="G7" i="14"/>
  <c r="G15" i="14"/>
  <c r="C22" i="14"/>
  <c r="C16" i="14"/>
  <c r="C8" i="14"/>
  <c r="D40" i="14"/>
  <c r="D32" i="14"/>
  <c r="G22" i="14"/>
  <c r="H22" i="14" s="1"/>
  <c r="D16" i="14"/>
  <c r="H15" i="14"/>
  <c r="D8" i="14"/>
  <c r="H7" i="14"/>
  <c r="G13" i="13"/>
  <c r="H13" i="13" s="1"/>
  <c r="G7" i="13"/>
  <c r="H7" i="13" s="1"/>
  <c r="C40" i="13"/>
  <c r="C32" i="13"/>
  <c r="D32" i="13"/>
  <c r="G22" i="13"/>
  <c r="H22" i="13" s="1"/>
  <c r="C22" i="13"/>
  <c r="D22" i="13" s="1"/>
  <c r="C14" i="13"/>
  <c r="D14" i="13" s="1"/>
  <c r="C8" i="13"/>
  <c r="D8" i="13" s="1"/>
  <c r="C29" i="12"/>
  <c r="C22" i="12"/>
  <c r="C37" i="12"/>
  <c r="D37" i="12" s="1"/>
  <c r="D29" i="12"/>
  <c r="G22" i="12"/>
  <c r="H22" i="12" s="1"/>
  <c r="D22" i="12"/>
  <c r="G16" i="12"/>
  <c r="H16" i="12" s="1"/>
  <c r="C14" i="12"/>
  <c r="D14" i="12" s="1"/>
  <c r="G10" i="12"/>
  <c r="H10" i="12" s="1"/>
  <c r="C8" i="12"/>
  <c r="D8" i="12" s="1"/>
  <c r="C22" i="11"/>
  <c r="C29" i="11"/>
  <c r="C8" i="11"/>
  <c r="C16" i="11"/>
  <c r="C37" i="11"/>
  <c r="D16" i="11"/>
  <c r="D37" i="11"/>
  <c r="D29" i="11"/>
  <c r="G22" i="11"/>
  <c r="H22" i="11" s="1"/>
  <c r="D22" i="11"/>
  <c r="G16" i="11"/>
  <c r="H16" i="11" s="1"/>
  <c r="G10" i="11"/>
  <c r="H10" i="11" s="1"/>
  <c r="D8" i="11"/>
  <c r="C22" i="10"/>
  <c r="C14" i="10"/>
  <c r="G22" i="10"/>
  <c r="H22" i="10" s="1"/>
  <c r="G16" i="10"/>
  <c r="H16" i="10" s="1"/>
  <c r="C52" i="10"/>
  <c r="D52" i="10" s="1"/>
  <c r="C29" i="10"/>
  <c r="D29" i="10" s="1"/>
  <c r="C4" i="10"/>
  <c r="D4" i="10" s="1"/>
  <c r="C44" i="10"/>
  <c r="D44" i="10" s="1"/>
  <c r="C37" i="10"/>
  <c r="D37" i="10" s="1"/>
  <c r="C8" i="10"/>
  <c r="D8" i="10" s="1"/>
  <c r="G10" i="10"/>
  <c r="H10" i="10" s="1"/>
  <c r="G18" i="9"/>
  <c r="C28" i="9"/>
  <c r="C11" i="9"/>
  <c r="C44" i="9"/>
  <c r="D44" i="9" s="1"/>
  <c r="C37" i="9"/>
  <c r="D37" i="9" s="1"/>
  <c r="D28" i="9"/>
  <c r="C19" i="9"/>
  <c r="D19" i="9" s="1"/>
  <c r="H18" i="9"/>
  <c r="D11" i="9"/>
  <c r="G10" i="9"/>
  <c r="H10" i="9" s="1"/>
  <c r="C4" i="8"/>
  <c r="G17" i="8"/>
  <c r="G10" i="8"/>
  <c r="C11" i="8"/>
  <c r="D11" i="8" s="1"/>
  <c r="C19" i="8"/>
  <c r="D19" i="8" s="1"/>
  <c r="C28" i="8"/>
  <c r="D28" i="8" s="1"/>
  <c r="C37" i="8"/>
  <c r="D37" i="8" s="1"/>
  <c r="C44" i="8"/>
  <c r="D44" i="8" s="1"/>
  <c r="H17" i="8"/>
  <c r="H10" i="8"/>
  <c r="G7" i="7"/>
  <c r="C39" i="7"/>
  <c r="C16" i="7"/>
  <c r="C26" i="7"/>
  <c r="C7" i="7"/>
  <c r="D39" i="7"/>
  <c r="C33" i="7"/>
  <c r="D33" i="7" s="1"/>
  <c r="D26" i="7"/>
  <c r="G16" i="7"/>
  <c r="H16" i="7" s="1"/>
  <c r="D16" i="7"/>
  <c r="G10" i="7"/>
  <c r="H10" i="7" s="1"/>
  <c r="D7" i="7"/>
  <c r="H7" i="7"/>
  <c r="C21" i="6"/>
  <c r="G16" i="6"/>
  <c r="H16" i="6" s="1"/>
  <c r="G10" i="6"/>
  <c r="H10" i="6" s="1"/>
  <c r="G6" i="6"/>
  <c r="H6" i="6" s="1"/>
  <c r="C39" i="6"/>
  <c r="D39" i="6" s="1"/>
  <c r="C33" i="6"/>
  <c r="D33" i="6" s="1"/>
  <c r="C25" i="6"/>
  <c r="C8" i="6"/>
  <c r="D8" i="6"/>
  <c r="C12" i="6"/>
  <c r="D12" i="6"/>
  <c r="C16" i="6"/>
  <c r="D16" i="6"/>
  <c r="D21" i="6"/>
  <c r="C16" i="5"/>
  <c r="D16" i="5" s="1"/>
  <c r="C27" i="5"/>
  <c r="D27" i="5" s="1"/>
  <c r="C21" i="5"/>
  <c r="D21" i="5" s="1"/>
  <c r="G27" i="27" l="1"/>
  <c r="H37" i="27" s="1"/>
  <c r="G27" i="17"/>
  <c r="H38" i="17" s="1"/>
  <c r="G27" i="25"/>
  <c r="G27" i="26"/>
  <c r="G27" i="39"/>
  <c r="H38" i="39" s="1"/>
  <c r="H38" i="40"/>
  <c r="G27" i="38"/>
  <c r="H37" i="38" s="1"/>
  <c r="G27" i="37"/>
  <c r="H37" i="37" s="1"/>
  <c r="G27" i="36"/>
  <c r="H37" i="36" s="1"/>
  <c r="G27" i="35"/>
  <c r="H37" i="35" s="1"/>
  <c r="H37" i="34"/>
  <c r="H37" i="33"/>
  <c r="G27" i="32"/>
  <c r="H37" i="32" s="1"/>
  <c r="H37" i="30"/>
  <c r="H37" i="29"/>
  <c r="H37" i="26"/>
  <c r="H37" i="25"/>
  <c r="H37" i="24"/>
  <c r="G27" i="23"/>
  <c r="H37" i="23"/>
  <c r="G27" i="21"/>
  <c r="H37" i="21" s="1"/>
  <c r="D22" i="20"/>
  <c r="G27" i="20" s="1"/>
  <c r="H37" i="20" s="1"/>
  <c r="G27" i="18"/>
  <c r="H38" i="18"/>
  <c r="D22" i="14"/>
  <c r="G27" i="14" s="1"/>
  <c r="H38" i="14" s="1"/>
  <c r="D40" i="13"/>
  <c r="G27" i="13" s="1"/>
  <c r="H38" i="13" s="1"/>
  <c r="G27" i="12"/>
  <c r="H38" i="12" s="1"/>
  <c r="G27" i="11"/>
  <c r="H38" i="11"/>
  <c r="G21" i="9"/>
  <c r="H32" i="9" s="1"/>
  <c r="G21" i="7"/>
  <c r="H32" i="7" s="1"/>
  <c r="C32" i="5"/>
  <c r="D32" i="5" s="1"/>
  <c r="C12" i="5"/>
  <c r="D12" i="5" s="1"/>
  <c r="C8" i="5"/>
  <c r="D8" i="5" s="1"/>
  <c r="G5" i="5"/>
  <c r="H5" i="5" s="1"/>
  <c r="G5" i="4"/>
  <c r="H5" i="4" s="1"/>
  <c r="C32" i="4"/>
  <c r="D32" i="4" s="1"/>
  <c r="C26" i="4"/>
  <c r="D26" i="4" s="1"/>
  <c r="C22" i="4"/>
  <c r="D22" i="4" s="1"/>
  <c r="C18" i="4"/>
  <c r="D18" i="4" s="1"/>
  <c r="C12" i="4"/>
  <c r="D12" i="4" s="1"/>
  <c r="C8" i="4"/>
  <c r="D8" i="4" s="1"/>
  <c r="G10" i="3"/>
  <c r="H10" i="3" s="1"/>
  <c r="G6" i="3"/>
  <c r="H6" i="3" s="1"/>
  <c r="C34" i="3"/>
  <c r="D34" i="3" s="1"/>
  <c r="D28" i="3"/>
  <c r="C26" i="3"/>
  <c r="D26" i="3" s="1"/>
  <c r="C22" i="3"/>
  <c r="D22" i="3" s="1"/>
  <c r="C18" i="3"/>
  <c r="D18" i="3" s="1"/>
  <c r="C14" i="3"/>
  <c r="D14" i="3" s="1"/>
  <c r="C10" i="3"/>
  <c r="D10" i="3" s="1"/>
  <c r="C5" i="3"/>
  <c r="D5" i="3"/>
  <c r="G16" i="2"/>
  <c r="H16" i="2" s="1"/>
  <c r="C38" i="2"/>
  <c r="D38" i="2"/>
  <c r="C32" i="2"/>
  <c r="D32" i="2" s="1"/>
  <c r="C27" i="2"/>
  <c r="D27" i="2" s="1"/>
  <c r="C21" i="2"/>
  <c r="D21" i="2" s="1"/>
  <c r="C17" i="2"/>
  <c r="D17" i="2" s="1"/>
  <c r="C13" i="2"/>
  <c r="D13" i="2" s="1"/>
  <c r="G9" i="2"/>
  <c r="H9" i="2" s="1"/>
  <c r="C9" i="2"/>
  <c r="D9" i="2" s="1"/>
  <c r="G5" i="2"/>
  <c r="H5" i="2" s="1"/>
  <c r="C5" i="2"/>
  <c r="D5" i="2" s="1"/>
  <c r="G32" i="1"/>
  <c r="G27" i="1"/>
  <c r="G22" i="1"/>
  <c r="G17" i="1"/>
  <c r="G13" i="1"/>
  <c r="G9" i="1"/>
  <c r="G5" i="1"/>
  <c r="C43" i="1"/>
  <c r="C38" i="1"/>
  <c r="C33" i="1"/>
  <c r="C24" i="1"/>
  <c r="C20" i="1"/>
  <c r="C16" i="1"/>
  <c r="C9" i="1"/>
  <c r="C5" i="1"/>
  <c r="D25" i="6"/>
  <c r="G21" i="6" s="1"/>
  <c r="H30" i="6" s="1"/>
  <c r="D4" i="8"/>
  <c r="G21" i="8"/>
  <c r="H32" i="8"/>
  <c r="D14" i="10"/>
  <c r="D22" i="10"/>
  <c r="G27" i="10" s="1"/>
  <c r="H38" i="10" s="1"/>
  <c r="D14" i="15"/>
  <c r="G27" i="15" s="1"/>
  <c r="H38" i="15" s="1"/>
  <c r="D4" i="16"/>
  <c r="G27" i="16" s="1"/>
  <c r="H38" i="16" s="1"/>
  <c r="H21" i="16"/>
  <c r="D13" i="19"/>
  <c r="G27" i="19" s="1"/>
  <c r="H38" i="19" s="1"/>
  <c r="D27" i="22"/>
  <c r="G27" i="22" s="1"/>
  <c r="H37" i="22" s="1"/>
  <c r="H37" i="31"/>
  <c r="G21" i="2" l="1"/>
  <c r="G21" i="3"/>
  <c r="G21" i="4"/>
  <c r="H30" i="4" s="1"/>
  <c r="G21" i="5"/>
  <c r="H30" i="5" s="1"/>
</calcChain>
</file>

<file path=xl/sharedStrings.xml><?xml version="1.0" encoding="utf-8"?>
<sst xmlns="http://schemas.openxmlformats.org/spreadsheetml/2006/main" count="253" uniqueCount="56">
  <si>
    <t xml:space="preserve">CAJA CIC </t>
  </si>
  <si>
    <t>TOTAL</t>
  </si>
  <si>
    <t>08 DE MAYO 2012</t>
  </si>
  <si>
    <t>21 DE MAYO 2012</t>
  </si>
  <si>
    <t>A DEPOSITO ODELPA</t>
  </si>
  <si>
    <t>EFECTIVO SRA NL</t>
  </si>
  <si>
    <t>SOBRANTE</t>
  </si>
  <si>
    <t xml:space="preserve">EFECTIVO TOMADO DE CAJA </t>
  </si>
  <si>
    <t>29 DE MAYO 2012</t>
  </si>
  <si>
    <t>05  DE JUNIO   2012</t>
  </si>
  <si>
    <t>12  DE JUNIO   2012</t>
  </si>
  <si>
    <t>21     DE JUNIO   2012</t>
  </si>
  <si>
    <t>27     DE JUNIO   2012</t>
  </si>
  <si>
    <t>A DEPOSITOS ODELPA</t>
  </si>
  <si>
    <t>04     DE JULIO   2012</t>
  </si>
  <si>
    <t>11     DE JULIO   2012</t>
  </si>
  <si>
    <t>20     DE JULIO   2012</t>
  </si>
  <si>
    <t>|</t>
  </si>
  <si>
    <t>25     DE JULIO   2012</t>
  </si>
  <si>
    <t>31     DE JULIO   2012</t>
  </si>
  <si>
    <t>FALTANTE EN 27 JULIO</t>
  </si>
  <si>
    <t>08     DE AGOSTO    2012</t>
  </si>
  <si>
    <t>14     DE AGOSTO    2012</t>
  </si>
  <si>
    <t>22     DE AGOSTO    2012</t>
  </si>
  <si>
    <t>31     DE AGOSTO    2012</t>
  </si>
  <si>
    <t>07    DE SEPTIEMBRE   2012</t>
  </si>
  <si>
    <t>13    DE SEPTIEMBRE   2012</t>
  </si>
  <si>
    <t>ESTO FUE FALT ANTE</t>
  </si>
  <si>
    <t>19    DE SEPTIEMBRE   2012</t>
  </si>
  <si>
    <t>27    DE SEPTIEMBRE   2012</t>
  </si>
  <si>
    <t>faltante</t>
  </si>
  <si>
    <t>04  DE  OCTUBRE     2012</t>
  </si>
  <si>
    <t>11  DE  OCTUBRE     2012</t>
  </si>
  <si>
    <t>18  DE  OCTUBRE     2012</t>
  </si>
  <si>
    <t>25  DE  OCTUBRE     2012</t>
  </si>
  <si>
    <t xml:space="preserve"> </t>
  </si>
  <si>
    <t>01 DE NOVIEMBRE      2012</t>
  </si>
  <si>
    <t>08 DE NOVIEMBRE  2012</t>
  </si>
  <si>
    <t>15 DE NOVIEMBRE     2012</t>
  </si>
  <si>
    <t>22 DE NOVIEMBRE     2012</t>
  </si>
  <si>
    <t>29 DE NOVIEMBRE     2012</t>
  </si>
  <si>
    <t>04 DE DICIEMBRE     2012</t>
  </si>
  <si>
    <t>06 DE DICIEMBRE      2012</t>
  </si>
  <si>
    <t>8 DE DICIEMBRE 2012</t>
  </si>
  <si>
    <t xml:space="preserve">  </t>
  </si>
  <si>
    <t>CAJA CIC</t>
  </si>
  <si>
    <t>11 DE DICIEMBRE 2012</t>
  </si>
  <si>
    <t>13 DE DICIEMBRE 2012</t>
  </si>
  <si>
    <t>15 DE DICIEMBRE 2012</t>
  </si>
  <si>
    <t>18 DE DICIEMBRE 2012</t>
  </si>
  <si>
    <t>A DEPOSITOS  NLP</t>
  </si>
  <si>
    <t>20 DE DICIEMBRE 2012</t>
  </si>
  <si>
    <t>22 DE DICIEMBRE 2012</t>
  </si>
  <si>
    <t>A DEPOSITOS  ODELPA</t>
  </si>
  <si>
    <t>26 DE DICIEMBRE 2012</t>
  </si>
  <si>
    <t>29 DE DICIEMBRE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</si>
</sst>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1" fillId="0" borderId="2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16" fontId="0" fillId="0" borderId="0" xfId="0" applyNumberFormat="1" applyBorder="1"/>
    <xf numFmtId="16" fontId="2" fillId="0" borderId="5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" fontId="0" fillId="0" borderId="8" xfId="0" applyNumberFormat="1" applyBorder="1"/>
    <xf numFmtId="164" fontId="0" fillId="0" borderId="9" xfId="0" applyNumberFormat="1" applyBorder="1"/>
    <xf numFmtId="16" fontId="0" fillId="0" borderId="10" xfId="0" applyNumberFormat="1" applyBorder="1"/>
    <xf numFmtId="0" fontId="2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10" xfId="0" applyFont="1" applyBorder="1"/>
    <xf numFmtId="0" fontId="2" fillId="0" borderId="1" xfId="0" applyFont="1" applyBorder="1"/>
    <xf numFmtId="164" fontId="2" fillId="0" borderId="11" xfId="0" applyNumberFormat="1" applyFont="1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16" fontId="2" fillId="0" borderId="15" xfId="0" applyNumberFormat="1" applyFont="1" applyBorder="1"/>
    <xf numFmtId="164" fontId="2" fillId="0" borderId="16" xfId="0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/>
    <xf numFmtId="0" fontId="5" fillId="0" borderId="0" xfId="0" applyFont="1"/>
    <xf numFmtId="164" fontId="0" fillId="0" borderId="20" xfId="0" applyNumberFormat="1" applyBorder="1"/>
    <xf numFmtId="0" fontId="2" fillId="0" borderId="10" xfId="0" applyNumberFormat="1" applyFont="1" applyBorder="1" applyAlignment="1">
      <alignment horizontal="center"/>
    </xf>
    <xf numFmtId="164" fontId="0" fillId="0" borderId="0" xfId="0" applyNumberFormat="1" applyFill="1" applyBorder="1"/>
    <xf numFmtId="164" fontId="0" fillId="0" borderId="20" xfId="0" applyNumberFormat="1" applyFill="1" applyBorder="1"/>
    <xf numFmtId="0" fontId="6" fillId="2" borderId="0" xfId="0" applyFont="1" applyFill="1"/>
    <xf numFmtId="164" fontId="0" fillId="2" borderId="0" xfId="0" applyNumberFormat="1" applyFill="1" applyBorder="1"/>
    <xf numFmtId="16" fontId="2" fillId="0" borderId="0" xfId="0" applyNumberFormat="1" applyFont="1" applyBorder="1"/>
    <xf numFmtId="164" fontId="2" fillId="0" borderId="0" xfId="0" applyNumberFormat="1" applyFont="1" applyBorder="1"/>
    <xf numFmtId="0" fontId="6" fillId="0" borderId="0" xfId="0" applyFont="1" applyFill="1"/>
    <xf numFmtId="0" fontId="0" fillId="2" borderId="0" xfId="0" applyFill="1"/>
    <xf numFmtId="16" fontId="0" fillId="0" borderId="0" xfId="0" applyNumberFormat="1" applyFill="1"/>
    <xf numFmtId="164" fontId="0" fillId="0" borderId="0" xfId="0" applyNumberFormat="1" applyFill="1"/>
    <xf numFmtId="16" fontId="0" fillId="0" borderId="0" xfId="0" applyNumberFormat="1" applyFill="1" applyBorder="1"/>
    <xf numFmtId="0" fontId="0" fillId="0" borderId="0" xfId="0" applyFill="1"/>
    <xf numFmtId="164" fontId="0" fillId="0" borderId="21" xfId="0" applyNumberFormat="1" applyBorder="1"/>
    <xf numFmtId="164" fontId="0" fillId="3" borderId="0" xfId="0" applyNumberFormat="1" applyFill="1" applyBorder="1"/>
    <xf numFmtId="164" fontId="0" fillId="3" borderId="0" xfId="0" applyNumberFormat="1" applyFill="1"/>
    <xf numFmtId="164" fontId="0" fillId="3" borderId="20" xfId="0" applyNumberFormat="1" applyFill="1" applyBorder="1"/>
    <xf numFmtId="0" fontId="6" fillId="0" borderId="22" xfId="0" applyFont="1" applyBorder="1"/>
    <xf numFmtId="0" fontId="6" fillId="0" borderId="20" xfId="0" applyFont="1" applyFill="1" applyBorder="1"/>
    <xf numFmtId="0" fontId="0" fillId="0" borderId="20" xfId="0" applyBorder="1"/>
    <xf numFmtId="0" fontId="3" fillId="0" borderId="1" xfId="0" applyFont="1" applyBorder="1"/>
    <xf numFmtId="0" fontId="6" fillId="0" borderId="0" xfId="0" applyFont="1" applyBorder="1"/>
    <xf numFmtId="0" fontId="6" fillId="0" borderId="0" xfId="0" applyFont="1" applyFill="1" applyBorder="1"/>
    <xf numFmtId="164" fontId="6" fillId="0" borderId="0" xfId="0" applyNumberFormat="1" applyFont="1" applyBorder="1"/>
    <xf numFmtId="165" fontId="0" fillId="0" borderId="0" xfId="0" applyNumberFormat="1"/>
    <xf numFmtId="164" fontId="2" fillId="0" borderId="7" xfId="0" applyNumberFormat="1" applyFont="1" applyBorder="1"/>
    <xf numFmtId="0" fontId="1" fillId="0" borderId="10" xfId="0" applyFont="1" applyBorder="1" applyAlignment="1">
      <alignment horizontal="center"/>
    </xf>
    <xf numFmtId="164" fontId="0" fillId="0" borderId="23" xfId="0" applyNumberFormat="1" applyFill="1" applyBorder="1"/>
    <xf numFmtId="164" fontId="6" fillId="0" borderId="0" xfId="0" applyNumberFormat="1" applyFont="1"/>
    <xf numFmtId="164" fontId="6" fillId="0" borderId="20" xfId="0" applyNumberFormat="1" applyFont="1" applyBorder="1"/>
    <xf numFmtId="164" fontId="0" fillId="0" borderId="20" xfId="0" applyNumberFormat="1" applyFont="1" applyBorder="1"/>
    <xf numFmtId="0" fontId="6" fillId="0" borderId="5" xfId="0" applyFont="1" applyBorder="1"/>
    <xf numFmtId="164" fontId="0" fillId="0" borderId="0" xfId="0" applyNumberFormat="1" applyFont="1" applyBorder="1"/>
    <xf numFmtId="164" fontId="0" fillId="0" borderId="23" xfId="0" applyNumberFormat="1" applyBorder="1"/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4" width="11.42578125" style="2"/>
  </cols>
  <sheetData>
    <row r="1" spans="2:8" ht="15.75" x14ac:dyDescent="0.25">
      <c r="D1" s="6" t="s">
        <v>0</v>
      </c>
      <c r="E1" s="6" t="s">
        <v>2</v>
      </c>
    </row>
    <row r="2" spans="2:8" x14ac:dyDescent="0.25">
      <c r="B2" s="1">
        <v>41021</v>
      </c>
      <c r="C2" s="2">
        <v>4700</v>
      </c>
      <c r="F2" s="1">
        <v>41030</v>
      </c>
      <c r="G2" s="2">
        <v>25000</v>
      </c>
      <c r="H2" s="2"/>
    </row>
    <row r="3" spans="2:8" x14ac:dyDescent="0.25">
      <c r="B3" s="1">
        <v>41021</v>
      </c>
      <c r="C3" s="4">
        <v>25000</v>
      </c>
      <c r="D3" s="4"/>
      <c r="F3" s="1">
        <v>41030</v>
      </c>
      <c r="G3" s="2">
        <v>40000</v>
      </c>
      <c r="H3" s="2"/>
    </row>
    <row r="4" spans="2:8" ht="15.75" thickBot="1" x14ac:dyDescent="0.3">
      <c r="B4" s="1">
        <v>41021</v>
      </c>
      <c r="C4" s="3">
        <v>6008.5</v>
      </c>
      <c r="D4" s="4"/>
      <c r="F4" s="1">
        <v>41030</v>
      </c>
      <c r="G4" s="3">
        <v>5100</v>
      </c>
      <c r="H4" s="2"/>
    </row>
    <row r="5" spans="2:8" x14ac:dyDescent="0.25">
      <c r="C5" s="2">
        <f>SUM(C2:C4)</f>
        <v>35708.5</v>
      </c>
      <c r="D5" s="2">
        <v>35708.5</v>
      </c>
      <c r="G5" s="2">
        <f>SUM(G2:G4)</f>
        <v>70100</v>
      </c>
      <c r="H5" s="2">
        <v>70100</v>
      </c>
    </row>
    <row r="7" spans="2:8" x14ac:dyDescent="0.25">
      <c r="B7" s="1">
        <v>41022</v>
      </c>
      <c r="C7" s="2">
        <v>5450</v>
      </c>
      <c r="F7" s="1">
        <v>41031</v>
      </c>
      <c r="G7" s="2">
        <v>3735</v>
      </c>
      <c r="H7" s="2"/>
    </row>
    <row r="8" spans="2:8" ht="15.75" thickBot="1" x14ac:dyDescent="0.3">
      <c r="B8" s="1">
        <v>41022</v>
      </c>
      <c r="C8" s="3">
        <v>6218.5</v>
      </c>
      <c r="D8" s="4"/>
      <c r="F8" s="1">
        <v>41031</v>
      </c>
      <c r="G8" s="3">
        <v>17270</v>
      </c>
      <c r="H8" s="2"/>
    </row>
    <row r="9" spans="2:8" x14ac:dyDescent="0.25">
      <c r="C9" s="2">
        <f>SUM(C7:C8)</f>
        <v>11668.5</v>
      </c>
      <c r="D9" s="2">
        <v>11668.5</v>
      </c>
      <c r="G9" s="2">
        <f>SUM(G7:G8)</f>
        <v>21005</v>
      </c>
      <c r="H9" s="2">
        <v>21005</v>
      </c>
    </row>
    <row r="10" spans="2:8" x14ac:dyDescent="0.25">
      <c r="G10" s="2"/>
      <c r="H10" s="2"/>
    </row>
    <row r="11" spans="2:8" x14ac:dyDescent="0.25">
      <c r="B11" s="1">
        <v>41023</v>
      </c>
      <c r="C11" s="2">
        <v>7452.5</v>
      </c>
      <c r="D11" s="2">
        <v>7452.5</v>
      </c>
      <c r="F11" s="1">
        <v>41032</v>
      </c>
      <c r="G11" s="2">
        <v>3504.5</v>
      </c>
      <c r="H11" s="2"/>
    </row>
    <row r="12" spans="2:8" ht="15.75" thickBot="1" x14ac:dyDescent="0.3">
      <c r="F12" s="1">
        <v>41032</v>
      </c>
      <c r="G12" s="3">
        <v>2700</v>
      </c>
      <c r="H12" s="2"/>
    </row>
    <row r="13" spans="2:8" x14ac:dyDescent="0.25">
      <c r="B13" s="1">
        <v>41024</v>
      </c>
      <c r="C13" s="2">
        <v>6765</v>
      </c>
      <c r="G13" s="2">
        <f>SUM(G11:G12)</f>
        <v>6204.5</v>
      </c>
      <c r="H13" s="2">
        <v>6204.5</v>
      </c>
    </row>
    <row r="14" spans="2:8" x14ac:dyDescent="0.25">
      <c r="B14" s="1">
        <v>41024</v>
      </c>
      <c r="C14" s="2">
        <v>11550</v>
      </c>
      <c r="G14" s="2"/>
      <c r="H14" s="2"/>
    </row>
    <row r="15" spans="2:8" ht="15.75" thickBot="1" x14ac:dyDescent="0.3">
      <c r="B15" s="1">
        <v>41024</v>
      </c>
      <c r="C15" s="3">
        <v>35000</v>
      </c>
      <c r="D15" s="4"/>
      <c r="F15" s="1">
        <v>41033</v>
      </c>
      <c r="G15" s="2">
        <v>12100</v>
      </c>
      <c r="H15" s="2"/>
    </row>
    <row r="16" spans="2:8" ht="15.75" thickBot="1" x14ac:dyDescent="0.3">
      <c r="C16" s="2">
        <f>SUM(C13:C15)</f>
        <v>53315</v>
      </c>
      <c r="D16" s="2">
        <v>53315</v>
      </c>
      <c r="F16" s="1">
        <v>41033</v>
      </c>
      <c r="G16" s="3">
        <v>19500</v>
      </c>
      <c r="H16" s="2"/>
    </row>
    <row r="17" spans="2:8" x14ac:dyDescent="0.25">
      <c r="G17" s="2">
        <f>SUM(G15:G16)</f>
        <v>31600</v>
      </c>
      <c r="H17" s="2">
        <v>31600</v>
      </c>
    </row>
    <row r="18" spans="2:8" x14ac:dyDescent="0.25">
      <c r="B18" s="1">
        <v>41025</v>
      </c>
      <c r="C18" s="2">
        <v>13100</v>
      </c>
      <c r="G18" s="2"/>
      <c r="H18" s="2"/>
    </row>
    <row r="19" spans="2:8" ht="15.75" thickBot="1" x14ac:dyDescent="0.3">
      <c r="B19" s="1">
        <v>41025</v>
      </c>
      <c r="C19" s="3">
        <v>7427.5</v>
      </c>
      <c r="F19" s="1">
        <v>41034</v>
      </c>
      <c r="G19" s="2">
        <v>4912</v>
      </c>
      <c r="H19" s="2"/>
    </row>
    <row r="20" spans="2:8" x14ac:dyDescent="0.25">
      <c r="C20" s="2">
        <f>SUM(C18:C19)</f>
        <v>20527.5</v>
      </c>
      <c r="D20" s="2">
        <v>20527.5</v>
      </c>
      <c r="F20" s="1">
        <v>41034</v>
      </c>
      <c r="G20" s="2">
        <v>4234.5</v>
      </c>
      <c r="H20" s="2"/>
    </row>
    <row r="21" spans="2:8" ht="15.75" thickBot="1" x14ac:dyDescent="0.3">
      <c r="F21" s="1">
        <v>41034</v>
      </c>
      <c r="G21" s="3">
        <v>42750</v>
      </c>
      <c r="H21" s="2"/>
    </row>
    <row r="22" spans="2:8" x14ac:dyDescent="0.25">
      <c r="B22" s="1">
        <v>41026</v>
      </c>
      <c r="C22" s="2">
        <v>20800</v>
      </c>
      <c r="G22" s="4">
        <f>SUM(G19:G21)</f>
        <v>51896.5</v>
      </c>
      <c r="H22" s="2">
        <v>51896.5</v>
      </c>
    </row>
    <row r="23" spans="2:8" ht="15.75" thickBot="1" x14ac:dyDescent="0.3">
      <c r="B23" s="1">
        <v>41026</v>
      </c>
      <c r="C23" s="3">
        <v>8504</v>
      </c>
      <c r="G23" s="2"/>
      <c r="H23" s="2"/>
    </row>
    <row r="24" spans="2:8" x14ac:dyDescent="0.25">
      <c r="C24" s="2">
        <f>SUM(C22:C23)</f>
        <v>29304</v>
      </c>
      <c r="D24" s="2">
        <v>29304</v>
      </c>
      <c r="F24" s="1">
        <v>41035</v>
      </c>
      <c r="G24" s="2">
        <v>7500</v>
      </c>
      <c r="H24" s="2"/>
    </row>
    <row r="25" spans="2:8" x14ac:dyDescent="0.25">
      <c r="F25" s="1">
        <v>41035</v>
      </c>
      <c r="G25" s="2">
        <v>30000</v>
      </c>
      <c r="H25" s="2"/>
    </row>
    <row r="26" spans="2:8" ht="15.75" thickBot="1" x14ac:dyDescent="0.3">
      <c r="B26" s="1">
        <v>41027</v>
      </c>
      <c r="C26" s="2">
        <v>30000</v>
      </c>
      <c r="F26" s="1">
        <v>41035</v>
      </c>
      <c r="G26" s="3">
        <v>4177</v>
      </c>
      <c r="H26" s="2"/>
    </row>
    <row r="27" spans="2:8" x14ac:dyDescent="0.25">
      <c r="B27" s="1">
        <v>41027</v>
      </c>
      <c r="C27" s="2">
        <v>30000</v>
      </c>
      <c r="G27" s="2">
        <f>SUM(G24:G26)</f>
        <v>41677</v>
      </c>
      <c r="H27" s="2">
        <v>41677</v>
      </c>
    </row>
    <row r="28" spans="2:8" x14ac:dyDescent="0.25">
      <c r="B28" s="1">
        <v>41027</v>
      </c>
      <c r="C28" s="2">
        <v>6269.5</v>
      </c>
    </row>
    <row r="29" spans="2:8" x14ac:dyDescent="0.25">
      <c r="B29" s="1">
        <v>41027</v>
      </c>
      <c r="C29" s="2">
        <v>20000</v>
      </c>
    </row>
    <row r="30" spans="2:8" x14ac:dyDescent="0.25">
      <c r="B30" s="1">
        <v>41027</v>
      </c>
      <c r="C30" s="2">
        <v>30000</v>
      </c>
    </row>
    <row r="31" spans="2:8" ht="15.75" thickBot="1" x14ac:dyDescent="0.3">
      <c r="B31" s="1">
        <v>41027</v>
      </c>
      <c r="C31" s="2">
        <v>50000</v>
      </c>
    </row>
    <row r="32" spans="2:8" ht="19.5" thickBot="1" x14ac:dyDescent="0.35">
      <c r="B32" s="1">
        <v>41027</v>
      </c>
      <c r="C32" s="3">
        <v>13520</v>
      </c>
      <c r="F32" s="5" t="s">
        <v>1</v>
      </c>
      <c r="G32" s="67">
        <f>H27+H22+H17+H13+H9+H5+D43+D38+D33+D24+D20+D16+D11+D9+D5</f>
        <v>649106.5</v>
      </c>
      <c r="H32" s="68"/>
    </row>
    <row r="33" spans="2:4" x14ac:dyDescent="0.25">
      <c r="C33" s="2">
        <f>SUM(C26:C32)</f>
        <v>179789.5</v>
      </c>
      <c r="D33" s="2">
        <v>179789.5</v>
      </c>
    </row>
    <row r="35" spans="2:4" x14ac:dyDescent="0.25">
      <c r="B35" s="1">
        <v>41028</v>
      </c>
      <c r="C35" s="2">
        <v>17950</v>
      </c>
    </row>
    <row r="36" spans="2:4" x14ac:dyDescent="0.25">
      <c r="B36" s="1">
        <v>41028</v>
      </c>
      <c r="C36" s="2">
        <v>30000</v>
      </c>
    </row>
    <row r="37" spans="2:4" ht="15.75" thickBot="1" x14ac:dyDescent="0.3">
      <c r="B37" s="1">
        <v>41028</v>
      </c>
      <c r="C37" s="3">
        <v>6566.5</v>
      </c>
    </row>
    <row r="38" spans="2:4" x14ac:dyDescent="0.25">
      <c r="C38" s="2">
        <f>SUM(C35:C37)</f>
        <v>54516.5</v>
      </c>
      <c r="D38" s="2">
        <v>54516.5</v>
      </c>
    </row>
    <row r="40" spans="2:4" x14ac:dyDescent="0.25">
      <c r="B40" s="1">
        <v>41029</v>
      </c>
      <c r="C40" s="2">
        <v>4941.5</v>
      </c>
    </row>
    <row r="41" spans="2:4" x14ac:dyDescent="0.25">
      <c r="B41" s="1">
        <v>41029</v>
      </c>
      <c r="C41" s="2">
        <v>4400</v>
      </c>
    </row>
    <row r="42" spans="2:4" ht="15.75" thickBot="1" x14ac:dyDescent="0.3">
      <c r="B42" s="1">
        <v>41029</v>
      </c>
      <c r="C42" s="3">
        <v>25000</v>
      </c>
    </row>
    <row r="43" spans="2:4" x14ac:dyDescent="0.25">
      <c r="C43" s="2">
        <f>SUM(C40:C42)</f>
        <v>34341.5</v>
      </c>
      <c r="D43" s="2">
        <v>34341.5</v>
      </c>
    </row>
  </sheetData>
  <mergeCells count="1">
    <mergeCell ref="G32:H32"/>
  </mergeCells>
  <pageMargins left="0.7" right="0.14000000000000001" top="0.46" bottom="0.57999999999999996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8" max="8" width="16.5703125" bestFit="1" customWidth="1"/>
  </cols>
  <sheetData>
    <row r="1" spans="2:8" ht="21" x14ac:dyDescent="0.35">
      <c r="D1" s="31" t="s">
        <v>0</v>
      </c>
      <c r="E1" s="30" t="s">
        <v>16</v>
      </c>
    </row>
    <row r="2" spans="2:8" x14ac:dyDescent="0.25">
      <c r="B2" s="1"/>
      <c r="F2" s="1"/>
      <c r="G2" s="2"/>
      <c r="H2" s="2"/>
    </row>
    <row r="3" spans="2:8" ht="15.75" thickBot="1" x14ac:dyDescent="0.3">
      <c r="B3" s="8"/>
      <c r="C3" s="3">
        <v>362.5</v>
      </c>
      <c r="F3" s="8"/>
      <c r="G3" s="4"/>
      <c r="H3" s="4"/>
    </row>
    <row r="4" spans="2:8" x14ac:dyDescent="0.25">
      <c r="B4" s="8"/>
      <c r="C4" s="4">
        <f>SUM(C3)</f>
        <v>362.5</v>
      </c>
      <c r="D4" s="4">
        <f>C4</f>
        <v>362.5</v>
      </c>
      <c r="F4" s="8">
        <v>41107</v>
      </c>
      <c r="G4" s="4">
        <v>6403.5</v>
      </c>
      <c r="H4" s="4"/>
    </row>
    <row r="5" spans="2:8" x14ac:dyDescent="0.25">
      <c r="B5" s="8"/>
      <c r="C5" s="4"/>
      <c r="D5" s="4"/>
      <c r="F5" s="8">
        <v>41107</v>
      </c>
      <c r="G5" s="4">
        <v>20000</v>
      </c>
      <c r="H5" s="4"/>
    </row>
    <row r="6" spans="2:8" x14ac:dyDescent="0.25">
      <c r="B6" s="1">
        <v>41100</v>
      </c>
      <c r="C6" s="2">
        <v>9950</v>
      </c>
      <c r="D6" s="4"/>
      <c r="F6" s="8">
        <v>41107</v>
      </c>
      <c r="G6" s="4">
        <v>20000</v>
      </c>
    </row>
    <row r="7" spans="2:8" ht="15.75" thickBot="1" x14ac:dyDescent="0.3">
      <c r="B7" s="8">
        <v>41100</v>
      </c>
      <c r="C7" s="3">
        <v>7990</v>
      </c>
      <c r="D7" s="4"/>
      <c r="F7" s="8">
        <v>41107</v>
      </c>
      <c r="G7" s="34">
        <v>20000</v>
      </c>
    </row>
    <row r="8" spans="2:8" x14ac:dyDescent="0.25">
      <c r="B8" s="8"/>
      <c r="C8" s="4">
        <f>SUM(C5:C7)</f>
        <v>17940</v>
      </c>
      <c r="D8" s="4">
        <f>C8</f>
        <v>17940</v>
      </c>
      <c r="F8" s="8">
        <v>41107</v>
      </c>
      <c r="G8" s="4">
        <v>20000</v>
      </c>
    </row>
    <row r="9" spans="2:8" ht="15.75" thickBot="1" x14ac:dyDescent="0.3">
      <c r="F9" s="1">
        <v>41107</v>
      </c>
      <c r="G9" s="32">
        <v>4320</v>
      </c>
      <c r="H9" s="4"/>
    </row>
    <row r="10" spans="2:8" ht="15.75" thickTop="1" x14ac:dyDescent="0.25">
      <c r="B10" s="1">
        <v>41101</v>
      </c>
      <c r="C10" s="2">
        <v>18040</v>
      </c>
      <c r="F10" s="7"/>
      <c r="G10" s="4">
        <f>SUM(G3:G9)</f>
        <v>90723.5</v>
      </c>
      <c r="H10" s="4">
        <f>G10</f>
        <v>90723.5</v>
      </c>
    </row>
    <row r="11" spans="2:8" x14ac:dyDescent="0.25">
      <c r="B11" s="8">
        <v>41101</v>
      </c>
      <c r="C11" s="4">
        <v>20000</v>
      </c>
      <c r="D11" s="4"/>
      <c r="F11" s="8"/>
      <c r="G11" s="4"/>
      <c r="H11" s="4"/>
    </row>
    <row r="12" spans="2:8" x14ac:dyDescent="0.25">
      <c r="B12" s="8">
        <v>41101</v>
      </c>
      <c r="C12" s="2">
        <v>20000</v>
      </c>
      <c r="D12" s="4"/>
      <c r="F12" s="8">
        <v>41108</v>
      </c>
      <c r="G12" s="4">
        <v>6475.5</v>
      </c>
      <c r="H12" s="4"/>
    </row>
    <row r="13" spans="2:8" ht="15.75" thickBot="1" x14ac:dyDescent="0.3">
      <c r="B13" s="8">
        <v>41101</v>
      </c>
      <c r="C13" s="3">
        <v>7642.5</v>
      </c>
      <c r="D13" s="4"/>
      <c r="F13" s="8">
        <v>41108</v>
      </c>
      <c r="G13" s="4">
        <v>20000</v>
      </c>
      <c r="H13" s="4"/>
    </row>
    <row r="14" spans="2:8" x14ac:dyDescent="0.25">
      <c r="B14" s="8" t="s">
        <v>17</v>
      </c>
      <c r="C14" s="4">
        <f>SUM(C10:C13)</f>
        <v>65682.5</v>
      </c>
      <c r="D14" s="4">
        <f>C14</f>
        <v>65682.5</v>
      </c>
      <c r="F14" s="8">
        <v>41108</v>
      </c>
      <c r="G14" s="4">
        <v>10000</v>
      </c>
      <c r="H14" s="4"/>
    </row>
    <row r="15" spans="2:8" ht="15.75" thickBot="1" x14ac:dyDescent="0.3">
      <c r="F15" s="8">
        <v>41108</v>
      </c>
      <c r="G15" s="35">
        <v>7800</v>
      </c>
    </row>
    <row r="16" spans="2:8" ht="15.75" thickTop="1" x14ac:dyDescent="0.25">
      <c r="F16" s="8"/>
      <c r="G16" s="4">
        <f>SUM(G12:G15)</f>
        <v>44275.5</v>
      </c>
      <c r="H16" s="4">
        <f>G16</f>
        <v>44275.5</v>
      </c>
    </row>
    <row r="17" spans="2:9" x14ac:dyDescent="0.25">
      <c r="F17" s="1"/>
      <c r="G17" s="4"/>
    </row>
    <row r="18" spans="2:9" x14ac:dyDescent="0.25">
      <c r="B18" s="8">
        <v>41102</v>
      </c>
      <c r="C18" s="4">
        <v>4900</v>
      </c>
      <c r="D18" s="4"/>
      <c r="F18" s="1">
        <v>41109</v>
      </c>
      <c r="G18" s="4">
        <v>35000</v>
      </c>
      <c r="H18" s="4"/>
    </row>
    <row r="19" spans="2:9" x14ac:dyDescent="0.25">
      <c r="B19" s="8">
        <v>41102</v>
      </c>
      <c r="C19" s="4">
        <v>22250</v>
      </c>
      <c r="D19" s="4"/>
      <c r="F19" s="1">
        <v>41109</v>
      </c>
      <c r="G19" s="2">
        <v>10000</v>
      </c>
      <c r="H19" s="2"/>
    </row>
    <row r="20" spans="2:9" x14ac:dyDescent="0.25">
      <c r="B20" s="8">
        <v>41102</v>
      </c>
      <c r="C20" s="2">
        <v>30000</v>
      </c>
      <c r="D20" s="4"/>
      <c r="F20" s="8">
        <v>41109</v>
      </c>
      <c r="G20" s="4">
        <v>35000</v>
      </c>
      <c r="H20" s="4"/>
      <c r="I20" s="7"/>
    </row>
    <row r="21" spans="2:9" ht="15.75" thickBot="1" x14ac:dyDescent="0.3">
      <c r="B21" s="8">
        <v>41102</v>
      </c>
      <c r="C21" s="32">
        <v>20000</v>
      </c>
      <c r="F21" s="1">
        <v>41109</v>
      </c>
      <c r="G21" s="35">
        <v>8370.5</v>
      </c>
      <c r="I21" s="7"/>
    </row>
    <row r="22" spans="2:9" ht="15.75" thickTop="1" x14ac:dyDescent="0.25">
      <c r="B22" s="8"/>
      <c r="C22" s="4">
        <f>SUM(C18:C21)</f>
        <v>77150</v>
      </c>
      <c r="D22" s="4">
        <f>C22</f>
        <v>77150</v>
      </c>
      <c r="G22" s="2">
        <f>SUM(G18:G21)</f>
        <v>88370.5</v>
      </c>
      <c r="H22" s="2">
        <f>G22</f>
        <v>88370.5</v>
      </c>
      <c r="I22" s="7"/>
    </row>
    <row r="23" spans="2:9" x14ac:dyDescent="0.25">
      <c r="B23" s="8"/>
      <c r="C23" s="4"/>
      <c r="D23" s="4"/>
      <c r="I23" s="7"/>
    </row>
    <row r="24" spans="2:9" x14ac:dyDescent="0.25">
      <c r="I24" s="7"/>
    </row>
    <row r="25" spans="2:9" x14ac:dyDescent="0.25">
      <c r="B25" s="1">
        <v>41103</v>
      </c>
      <c r="C25" s="2">
        <v>4267.5</v>
      </c>
      <c r="I25" s="7"/>
    </row>
    <row r="26" spans="2:9" ht="15.75" thickBot="1" x14ac:dyDescent="0.3">
      <c r="B26" s="1">
        <v>41103</v>
      </c>
      <c r="C26" s="2">
        <v>40000</v>
      </c>
      <c r="I26" s="7"/>
    </row>
    <row r="27" spans="2:9" ht="19.5" thickBot="1" x14ac:dyDescent="0.35">
      <c r="B27" s="1">
        <v>41103</v>
      </c>
      <c r="C27" s="2">
        <v>25000</v>
      </c>
      <c r="F27" s="5" t="s">
        <v>1</v>
      </c>
      <c r="G27" s="67">
        <f>H22+H16+H10+D52+D44+D37+D29+D22+D14+D8+D4</f>
        <v>749366</v>
      </c>
      <c r="H27" s="68"/>
      <c r="I27" s="7"/>
    </row>
    <row r="28" spans="2:9" ht="15.75" thickBot="1" x14ac:dyDescent="0.3">
      <c r="B28" s="1">
        <v>41103</v>
      </c>
      <c r="C28" s="3">
        <v>9670</v>
      </c>
      <c r="F28" s="7"/>
      <c r="G28" s="4"/>
      <c r="H28" s="4"/>
      <c r="I28" s="7"/>
    </row>
    <row r="29" spans="2:9" ht="15.75" thickBot="1" x14ac:dyDescent="0.3">
      <c r="C29" s="2">
        <f>SUM(C25:C28)</f>
        <v>78937.5</v>
      </c>
      <c r="D29" s="2">
        <f>C29</f>
        <v>78937.5</v>
      </c>
      <c r="F29" s="7"/>
      <c r="G29" s="4"/>
      <c r="H29" s="4"/>
      <c r="I29" s="7"/>
    </row>
    <row r="30" spans="2:9" ht="18.75" x14ac:dyDescent="0.3">
      <c r="B30" s="8"/>
      <c r="C30" s="4"/>
      <c r="D30" s="4"/>
      <c r="F30" s="9" t="s">
        <v>13</v>
      </c>
      <c r="G30" s="10"/>
      <c r="H30" s="11"/>
    </row>
    <row r="31" spans="2:9" ht="19.5" thickBot="1" x14ac:dyDescent="0.35">
      <c r="B31" s="8">
        <v>41104</v>
      </c>
      <c r="C31" s="4">
        <v>4350</v>
      </c>
      <c r="D31" s="4"/>
      <c r="F31" s="33">
        <v>1</v>
      </c>
      <c r="G31" s="73">
        <v>250000</v>
      </c>
      <c r="H31" s="74"/>
    </row>
    <row r="32" spans="2:9" ht="19.5" thickBot="1" x14ac:dyDescent="0.35">
      <c r="B32" s="8">
        <v>41104</v>
      </c>
      <c r="C32" s="4">
        <v>29100</v>
      </c>
      <c r="D32" s="4"/>
      <c r="F32" s="33">
        <v>2</v>
      </c>
      <c r="G32" s="73">
        <v>250000</v>
      </c>
      <c r="H32" s="74"/>
    </row>
    <row r="33" spans="2:8" ht="19.5" thickBot="1" x14ac:dyDescent="0.35">
      <c r="B33" s="8">
        <v>41104</v>
      </c>
      <c r="C33" s="4">
        <v>10000</v>
      </c>
      <c r="D33"/>
      <c r="F33" s="33">
        <v>3</v>
      </c>
      <c r="G33" s="67">
        <v>249366</v>
      </c>
      <c r="H33" s="75"/>
    </row>
    <row r="34" spans="2:8" x14ac:dyDescent="0.25">
      <c r="B34" s="8">
        <v>41104</v>
      </c>
      <c r="C34" s="4">
        <v>20000</v>
      </c>
      <c r="D34" s="4"/>
      <c r="F34" s="7"/>
      <c r="G34" s="7"/>
      <c r="H34" s="7"/>
    </row>
    <row r="35" spans="2:8" x14ac:dyDescent="0.25">
      <c r="B35" s="8">
        <v>41104</v>
      </c>
      <c r="C35" s="4">
        <v>40000</v>
      </c>
      <c r="D35" s="4"/>
    </row>
    <row r="36" spans="2:8" ht="15.75" thickBot="1" x14ac:dyDescent="0.3">
      <c r="B36" s="8">
        <v>41104</v>
      </c>
      <c r="C36" s="3">
        <v>2335</v>
      </c>
      <c r="D36" s="4"/>
    </row>
    <row r="37" spans="2:8" ht="18.75" x14ac:dyDescent="0.3">
      <c r="B37" s="7"/>
      <c r="C37" s="4">
        <f>SUM(C30:C36)</f>
        <v>105785</v>
      </c>
      <c r="D37" s="4">
        <f>C37</f>
        <v>105785</v>
      </c>
      <c r="F37" s="16" t="s">
        <v>6</v>
      </c>
      <c r="G37" s="17"/>
      <c r="H37" s="18"/>
    </row>
    <row r="38" spans="2:8" ht="19.5" thickBot="1" x14ac:dyDescent="0.35">
      <c r="F38" s="19" t="s">
        <v>5</v>
      </c>
      <c r="G38" s="20"/>
      <c r="H38" s="21">
        <f>G27-G32-G31-G33</f>
        <v>0</v>
      </c>
    </row>
    <row r="39" spans="2:8" ht="15.75" thickBot="1" x14ac:dyDescent="0.3">
      <c r="B39" s="8">
        <v>41105</v>
      </c>
      <c r="C39" s="4">
        <v>30000</v>
      </c>
      <c r="D39" s="4"/>
    </row>
    <row r="40" spans="2:8" ht="18.75" x14ac:dyDescent="0.3">
      <c r="B40" s="8">
        <v>41105</v>
      </c>
      <c r="C40" s="4">
        <v>20000</v>
      </c>
      <c r="D40" s="4"/>
      <c r="F40" s="22"/>
      <c r="G40" s="23"/>
      <c r="H40" s="24"/>
    </row>
    <row r="41" spans="2:8" ht="18.75" x14ac:dyDescent="0.3">
      <c r="B41" s="8">
        <v>41105</v>
      </c>
      <c r="C41" s="4">
        <v>7700</v>
      </c>
      <c r="D41" s="4"/>
      <c r="F41" s="25"/>
      <c r="G41" s="15"/>
      <c r="H41" s="26"/>
    </row>
    <row r="42" spans="2:8" ht="15.75" thickBot="1" x14ac:dyDescent="0.3">
      <c r="B42" s="8">
        <v>41105</v>
      </c>
      <c r="C42" s="4">
        <v>4665</v>
      </c>
      <c r="D42"/>
      <c r="F42" s="27"/>
      <c r="G42" s="28"/>
      <c r="H42" s="29"/>
    </row>
    <row r="43" spans="2:8" ht="15.75" thickBot="1" x14ac:dyDescent="0.3">
      <c r="B43" s="8"/>
      <c r="C43" s="32">
        <v>0</v>
      </c>
      <c r="D43" s="4"/>
    </row>
    <row r="44" spans="2:8" ht="15.75" thickTop="1" x14ac:dyDescent="0.25">
      <c r="B44" s="8"/>
      <c r="C44" s="4">
        <f>SUM(C39:C43)</f>
        <v>62365</v>
      </c>
      <c r="D44" s="4">
        <f>C44</f>
        <v>62365</v>
      </c>
    </row>
    <row r="46" spans="2:8" x14ac:dyDescent="0.25">
      <c r="B46" s="8">
        <v>41106</v>
      </c>
      <c r="C46" s="4">
        <v>31400</v>
      </c>
      <c r="D46" s="4"/>
    </row>
    <row r="47" spans="2:8" x14ac:dyDescent="0.25">
      <c r="B47" s="8">
        <v>41106</v>
      </c>
      <c r="C47" s="4">
        <v>35000</v>
      </c>
      <c r="D47" s="4"/>
    </row>
    <row r="48" spans="2:8" x14ac:dyDescent="0.25">
      <c r="B48" s="8">
        <v>41106</v>
      </c>
      <c r="C48" s="4">
        <v>25000</v>
      </c>
      <c r="D48"/>
    </row>
    <row r="49" spans="2:4" x14ac:dyDescent="0.25">
      <c r="B49" s="8">
        <v>41106</v>
      </c>
      <c r="C49" s="34">
        <v>20000</v>
      </c>
      <c r="D49"/>
    </row>
    <row r="50" spans="2:4" x14ac:dyDescent="0.25">
      <c r="B50" s="8">
        <v>41106</v>
      </c>
      <c r="C50" s="34">
        <v>6374</v>
      </c>
      <c r="D50"/>
    </row>
    <row r="51" spans="2:4" ht="15.75" thickBot="1" x14ac:dyDescent="0.3">
      <c r="B51" s="8"/>
      <c r="C51" s="32">
        <v>0</v>
      </c>
      <c r="D51" s="4"/>
    </row>
    <row r="52" spans="2:4" ht="15.75" thickTop="1" x14ac:dyDescent="0.25">
      <c r="B52" s="7"/>
      <c r="C52" s="4">
        <f>SUM(C45:C51)</f>
        <v>117774</v>
      </c>
      <c r="D52" s="4">
        <f>C52</f>
        <v>117774</v>
      </c>
    </row>
  </sheetData>
  <mergeCells count="4">
    <mergeCell ref="G27:H27"/>
    <mergeCell ref="G31:H31"/>
    <mergeCell ref="G32:H32"/>
    <mergeCell ref="G33:H33"/>
  </mergeCells>
  <pageMargins left="0.70866141732283472" right="0.70866141732283472" top="0.43307086614173229" bottom="0.43307086614173229" header="0.31496062992125984" footer="0.31496062992125984"/>
  <pageSetup scale="8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8" max="8" width="16.5703125" bestFit="1" customWidth="1"/>
  </cols>
  <sheetData>
    <row r="1" spans="2:8" ht="21" x14ac:dyDescent="0.35">
      <c r="D1" s="31" t="s">
        <v>0</v>
      </c>
      <c r="E1" s="30" t="s">
        <v>18</v>
      </c>
    </row>
    <row r="2" spans="2:8" x14ac:dyDescent="0.25">
      <c r="B2" s="1"/>
      <c r="F2" s="1"/>
      <c r="G2" s="2"/>
      <c r="H2" s="2"/>
    </row>
    <row r="3" spans="2:8" x14ac:dyDescent="0.25">
      <c r="B3" s="8">
        <v>41110</v>
      </c>
      <c r="C3" s="4">
        <v>35000</v>
      </c>
      <c r="D3" s="4"/>
      <c r="F3" s="8"/>
      <c r="G3" s="4"/>
      <c r="H3" s="4"/>
    </row>
    <row r="4" spans="2:8" x14ac:dyDescent="0.25">
      <c r="B4" s="8">
        <v>41110</v>
      </c>
      <c r="C4" s="4">
        <v>20000</v>
      </c>
      <c r="D4" s="4"/>
      <c r="F4" s="8"/>
      <c r="G4" s="4"/>
      <c r="H4" s="4"/>
    </row>
    <row r="5" spans="2:8" x14ac:dyDescent="0.25">
      <c r="B5" s="8">
        <v>41110</v>
      </c>
      <c r="C5" s="4">
        <v>30000</v>
      </c>
      <c r="D5" s="4"/>
      <c r="F5" s="8"/>
      <c r="G5" s="4"/>
      <c r="H5" s="4"/>
    </row>
    <row r="6" spans="2:8" x14ac:dyDescent="0.25">
      <c r="B6" s="1">
        <v>41110</v>
      </c>
      <c r="C6" s="2">
        <v>27200</v>
      </c>
      <c r="D6" s="4"/>
      <c r="F6" s="8"/>
      <c r="G6" s="4"/>
    </row>
    <row r="7" spans="2:8" ht="15.75" thickBot="1" x14ac:dyDescent="0.3">
      <c r="B7" s="8">
        <v>41110</v>
      </c>
      <c r="C7" s="3">
        <v>7781</v>
      </c>
      <c r="D7" s="4"/>
      <c r="F7" s="8"/>
      <c r="G7" s="34"/>
    </row>
    <row r="8" spans="2:8" x14ac:dyDescent="0.25">
      <c r="B8" s="8"/>
      <c r="C8" s="4">
        <f>SUM(C3:C7)</f>
        <v>119981</v>
      </c>
      <c r="D8" s="4">
        <f>C8</f>
        <v>119981</v>
      </c>
      <c r="F8" s="8"/>
      <c r="G8" s="4"/>
    </row>
    <row r="9" spans="2:8" ht="15.75" thickBot="1" x14ac:dyDescent="0.3">
      <c r="F9" s="1"/>
      <c r="G9" s="32"/>
      <c r="H9" s="4"/>
    </row>
    <row r="10" spans="2:8" ht="15.75" thickTop="1" x14ac:dyDescent="0.25">
      <c r="B10" s="1">
        <v>41111</v>
      </c>
      <c r="C10" s="2">
        <v>16450</v>
      </c>
      <c r="F10" s="7"/>
      <c r="G10" s="4">
        <f>SUM(G3:G9)</f>
        <v>0</v>
      </c>
      <c r="H10" s="4">
        <f>G10</f>
        <v>0</v>
      </c>
    </row>
    <row r="11" spans="2:8" x14ac:dyDescent="0.25">
      <c r="B11" s="8">
        <v>41111</v>
      </c>
      <c r="C11" s="4">
        <v>9500</v>
      </c>
      <c r="D11" s="4"/>
      <c r="F11" s="8"/>
      <c r="G11" s="4"/>
      <c r="H11" s="4"/>
    </row>
    <row r="12" spans="2:8" x14ac:dyDescent="0.25">
      <c r="B12" s="8">
        <v>41111</v>
      </c>
      <c r="C12" s="2">
        <v>30000</v>
      </c>
      <c r="D12" s="4"/>
      <c r="F12" s="8"/>
      <c r="G12" s="4"/>
      <c r="H12" s="4"/>
    </row>
    <row r="13" spans="2:8" x14ac:dyDescent="0.25">
      <c r="B13" s="8">
        <v>41111</v>
      </c>
      <c r="C13" s="4">
        <v>40000</v>
      </c>
      <c r="D13" s="4"/>
      <c r="F13" s="8"/>
      <c r="G13" s="4"/>
      <c r="H13" s="4"/>
    </row>
    <row r="14" spans="2:8" x14ac:dyDescent="0.25">
      <c r="B14" s="8">
        <v>41111</v>
      </c>
      <c r="C14" s="2">
        <v>25000</v>
      </c>
      <c r="F14" s="8"/>
      <c r="G14" s="4"/>
      <c r="H14" s="4"/>
    </row>
    <row r="15" spans="2:8" ht="15.75" thickBot="1" x14ac:dyDescent="0.3">
      <c r="B15" s="1">
        <v>41111</v>
      </c>
      <c r="C15" s="3">
        <v>7431</v>
      </c>
      <c r="F15" s="8"/>
      <c r="G15" s="35"/>
    </row>
    <row r="16" spans="2:8" x14ac:dyDescent="0.25">
      <c r="C16" s="4">
        <f>SUM(C10:C15)</f>
        <v>128381</v>
      </c>
      <c r="D16" s="4">
        <f>C16</f>
        <v>128381</v>
      </c>
      <c r="F16" s="8"/>
      <c r="G16" s="4">
        <f>SUM(G12:G15)</f>
        <v>0</v>
      </c>
      <c r="H16" s="4">
        <f>G16</f>
        <v>0</v>
      </c>
    </row>
    <row r="17" spans="2:9" x14ac:dyDescent="0.25">
      <c r="F17" s="1"/>
      <c r="G17" s="4"/>
    </row>
    <row r="18" spans="2:9" x14ac:dyDescent="0.25">
      <c r="B18" s="8">
        <v>41112</v>
      </c>
      <c r="C18" s="4">
        <v>9100</v>
      </c>
      <c r="D18" s="4"/>
      <c r="F18" s="1"/>
      <c r="G18" s="4"/>
      <c r="H18" s="4"/>
    </row>
    <row r="19" spans="2:9" x14ac:dyDescent="0.25">
      <c r="B19" s="8">
        <v>41112</v>
      </c>
      <c r="C19" s="4">
        <v>25000</v>
      </c>
      <c r="D19" s="4"/>
      <c r="F19" s="1"/>
      <c r="G19" s="2"/>
      <c r="H19" s="2"/>
    </row>
    <row r="20" spans="2:9" x14ac:dyDescent="0.25">
      <c r="B20" s="8">
        <v>41112</v>
      </c>
      <c r="C20" s="2">
        <v>30000</v>
      </c>
      <c r="D20" s="4"/>
      <c r="F20" s="8"/>
      <c r="G20" s="4"/>
      <c r="H20" s="4"/>
      <c r="I20" s="7"/>
    </row>
    <row r="21" spans="2:9" ht="15.75" thickBot="1" x14ac:dyDescent="0.3">
      <c r="B21" s="8">
        <v>41112</v>
      </c>
      <c r="C21" s="32">
        <v>8992</v>
      </c>
      <c r="F21" s="1"/>
      <c r="G21" s="35"/>
      <c r="I21" s="7"/>
    </row>
    <row r="22" spans="2:9" ht="15.75" thickTop="1" x14ac:dyDescent="0.25">
      <c r="B22" s="8"/>
      <c r="C22" s="4">
        <f>SUM(C18:C21)</f>
        <v>73092</v>
      </c>
      <c r="D22" s="4">
        <f>C22</f>
        <v>73092</v>
      </c>
      <c r="G22" s="2">
        <f>SUM(G18:G21)</f>
        <v>0</v>
      </c>
      <c r="H22" s="2">
        <f>G22</f>
        <v>0</v>
      </c>
      <c r="I22" s="7"/>
    </row>
    <row r="23" spans="2:9" x14ac:dyDescent="0.25">
      <c r="B23" s="8"/>
      <c r="C23" s="4"/>
      <c r="D23" s="4"/>
      <c r="I23" s="7"/>
    </row>
    <row r="24" spans="2:9" x14ac:dyDescent="0.25">
      <c r="B24" s="1">
        <v>41113</v>
      </c>
      <c r="C24" s="2">
        <v>15000</v>
      </c>
      <c r="I24" s="7"/>
    </row>
    <row r="25" spans="2:9" x14ac:dyDescent="0.25">
      <c r="B25" s="1">
        <v>41113</v>
      </c>
      <c r="C25" s="2">
        <v>1200</v>
      </c>
      <c r="I25" s="7"/>
    </row>
    <row r="26" spans="2:9" ht="15.75" thickBot="1" x14ac:dyDescent="0.3">
      <c r="B26" s="1">
        <v>41113</v>
      </c>
      <c r="C26" s="2">
        <v>40000</v>
      </c>
      <c r="I26" s="7"/>
    </row>
    <row r="27" spans="2:9" ht="19.5" thickBot="1" x14ac:dyDescent="0.35">
      <c r="B27" s="1">
        <v>41113</v>
      </c>
      <c r="C27" s="2">
        <v>20000</v>
      </c>
      <c r="F27" s="5" t="s">
        <v>1</v>
      </c>
      <c r="G27" s="67">
        <f>H22+H16+H10+D52+D44+D37+D29+D22+D16+D8+D4</f>
        <v>444248</v>
      </c>
      <c r="H27" s="68"/>
      <c r="I27" s="7"/>
    </row>
    <row r="28" spans="2:9" ht="15.75" thickBot="1" x14ac:dyDescent="0.3">
      <c r="B28" s="1">
        <v>41113</v>
      </c>
      <c r="C28" s="3">
        <v>8406.5</v>
      </c>
      <c r="F28" s="7"/>
      <c r="G28" s="4"/>
      <c r="H28" s="4"/>
      <c r="I28" s="7"/>
    </row>
    <row r="29" spans="2:9" ht="15.75" thickBot="1" x14ac:dyDescent="0.3">
      <c r="C29" s="2">
        <f>SUM(C24:C28)</f>
        <v>84606.5</v>
      </c>
      <c r="D29" s="2">
        <f>C29</f>
        <v>84606.5</v>
      </c>
      <c r="F29" s="7"/>
      <c r="G29" s="4"/>
      <c r="H29" s="4"/>
      <c r="I29" s="7"/>
    </row>
    <row r="30" spans="2:9" ht="18.75" x14ac:dyDescent="0.3">
      <c r="B30" s="8"/>
      <c r="C30" s="4"/>
      <c r="D30" s="4"/>
      <c r="F30" s="9" t="s">
        <v>13</v>
      </c>
      <c r="G30" s="10"/>
      <c r="H30" s="11"/>
    </row>
    <row r="31" spans="2:9" ht="19.5" thickBot="1" x14ac:dyDescent="0.35">
      <c r="B31" s="8"/>
      <c r="C31" s="4"/>
      <c r="D31" s="4"/>
      <c r="F31" s="33">
        <v>1</v>
      </c>
      <c r="G31" s="73">
        <v>225000</v>
      </c>
      <c r="H31" s="74"/>
    </row>
    <row r="32" spans="2:9" ht="19.5" thickBot="1" x14ac:dyDescent="0.35">
      <c r="B32" s="8"/>
      <c r="C32" s="4"/>
      <c r="D32" s="4"/>
      <c r="F32" s="33">
        <v>2</v>
      </c>
      <c r="G32" s="73">
        <v>219248</v>
      </c>
      <c r="H32" s="74"/>
    </row>
    <row r="33" spans="2:8" ht="19.5" thickBot="1" x14ac:dyDescent="0.35">
      <c r="B33" s="8"/>
      <c r="C33" s="4"/>
      <c r="D33"/>
      <c r="F33" s="33">
        <v>3</v>
      </c>
      <c r="G33" s="67">
        <v>0</v>
      </c>
      <c r="H33" s="75"/>
    </row>
    <row r="34" spans="2:8" x14ac:dyDescent="0.25">
      <c r="B34" s="8">
        <v>41114</v>
      </c>
      <c r="C34" s="4">
        <v>8177.5</v>
      </c>
      <c r="D34" s="4"/>
      <c r="F34" s="7"/>
      <c r="G34" s="7"/>
      <c r="H34" s="7"/>
    </row>
    <row r="35" spans="2:8" x14ac:dyDescent="0.25">
      <c r="B35" s="8">
        <v>41114</v>
      </c>
      <c r="C35" s="4">
        <v>10010</v>
      </c>
      <c r="D35" s="4"/>
    </row>
    <row r="36" spans="2:8" ht="15.75" thickBot="1" x14ac:dyDescent="0.3">
      <c r="B36" s="8">
        <v>41114</v>
      </c>
      <c r="C36" s="3">
        <v>20000</v>
      </c>
      <c r="D36" s="4"/>
    </row>
    <row r="37" spans="2:8" ht="18.75" x14ac:dyDescent="0.3">
      <c r="B37" s="7"/>
      <c r="C37" s="4">
        <f>SUM(C30:C36)</f>
        <v>38187.5</v>
      </c>
      <c r="D37" s="4">
        <f>C37</f>
        <v>38187.5</v>
      </c>
      <c r="F37" s="16" t="s">
        <v>6</v>
      </c>
      <c r="G37" s="17"/>
      <c r="H37" s="18"/>
    </row>
    <row r="38" spans="2:8" ht="19.5" thickBot="1" x14ac:dyDescent="0.35">
      <c r="F38" s="19" t="s">
        <v>5</v>
      </c>
      <c r="G38" s="20"/>
      <c r="H38" s="21">
        <f>G27-G32-G31-G33</f>
        <v>0</v>
      </c>
    </row>
    <row r="39" spans="2:8" ht="15.75" thickBot="1" x14ac:dyDescent="0.3">
      <c r="B39" s="8"/>
      <c r="C39" s="4"/>
      <c r="D39" s="4"/>
    </row>
    <row r="40" spans="2:8" ht="18.75" x14ac:dyDescent="0.3">
      <c r="B40" s="8"/>
      <c r="C40" s="4"/>
      <c r="D40" s="4"/>
      <c r="F40" s="22"/>
      <c r="G40" s="23"/>
      <c r="H40" s="24"/>
    </row>
    <row r="41" spans="2:8" ht="18.75" x14ac:dyDescent="0.3">
      <c r="B41" s="8"/>
      <c r="C41" s="4"/>
      <c r="D41" s="4"/>
      <c r="F41" s="25"/>
      <c r="G41" s="15"/>
      <c r="H41" s="26"/>
    </row>
    <row r="42" spans="2:8" ht="15.75" thickBot="1" x14ac:dyDescent="0.3">
      <c r="B42" s="8"/>
      <c r="C42" s="4"/>
      <c r="D42"/>
      <c r="F42" s="27"/>
      <c r="G42" s="28"/>
      <c r="H42" s="29"/>
    </row>
    <row r="43" spans="2:8" x14ac:dyDescent="0.25">
      <c r="B43" s="8"/>
      <c r="C43" s="4"/>
      <c r="D43" s="4"/>
    </row>
    <row r="44" spans="2:8" x14ac:dyDescent="0.25">
      <c r="B44" s="8"/>
      <c r="C44" s="4"/>
      <c r="D44" s="4"/>
    </row>
    <row r="45" spans="2:8" x14ac:dyDescent="0.25">
      <c r="B45" s="7"/>
      <c r="C45" s="4"/>
      <c r="D45" s="4"/>
    </row>
    <row r="46" spans="2:8" x14ac:dyDescent="0.25">
      <c r="B46" s="8"/>
      <c r="C46" s="4"/>
      <c r="D46" s="4"/>
    </row>
    <row r="47" spans="2:8" x14ac:dyDescent="0.25">
      <c r="B47" s="8"/>
      <c r="C47" s="4"/>
      <c r="D47" s="4"/>
    </row>
    <row r="48" spans="2:8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4">
    <mergeCell ref="G27:H27"/>
    <mergeCell ref="G31:H31"/>
    <mergeCell ref="G32:H32"/>
    <mergeCell ref="G33:H33"/>
  </mergeCells>
  <pageMargins left="0.7" right="0.12" top="0.5" bottom="0.42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4" workbookViewId="0">
      <selection activeCell="D32" sqref="D32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19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/>
      <c r="G3" s="4"/>
      <c r="H3" s="4"/>
    </row>
    <row r="4" spans="2:8" x14ac:dyDescent="0.25">
      <c r="B4" s="8">
        <v>41115</v>
      </c>
      <c r="C4" s="4">
        <v>20000</v>
      </c>
      <c r="D4" s="4"/>
      <c r="F4" s="8"/>
      <c r="G4" s="4"/>
      <c r="H4" s="4"/>
    </row>
    <row r="5" spans="2:8" x14ac:dyDescent="0.25">
      <c r="B5" s="8">
        <v>41115</v>
      </c>
      <c r="C5" s="4">
        <v>20000</v>
      </c>
      <c r="D5" s="4"/>
      <c r="F5" s="8"/>
      <c r="G5" s="4"/>
      <c r="H5" s="4"/>
    </row>
    <row r="6" spans="2:8" x14ac:dyDescent="0.25">
      <c r="B6" s="1">
        <v>41115</v>
      </c>
      <c r="C6" s="2">
        <v>15000</v>
      </c>
      <c r="D6" s="4"/>
      <c r="F6" s="8">
        <v>41119</v>
      </c>
      <c r="G6" s="4">
        <v>20000</v>
      </c>
    </row>
    <row r="7" spans="2:8" ht="15.75" thickBot="1" x14ac:dyDescent="0.3">
      <c r="B7" s="8">
        <v>41115</v>
      </c>
      <c r="C7" s="3">
        <v>8606</v>
      </c>
      <c r="D7" s="4"/>
      <c r="F7" s="8">
        <v>41119</v>
      </c>
      <c r="G7" s="34">
        <v>20000</v>
      </c>
    </row>
    <row r="8" spans="2:8" x14ac:dyDescent="0.25">
      <c r="B8" s="8"/>
      <c r="C8" s="4">
        <f>SUM(C3:C7)</f>
        <v>63606</v>
      </c>
      <c r="D8" s="4">
        <f>C8</f>
        <v>63606</v>
      </c>
      <c r="F8" s="8">
        <v>41119</v>
      </c>
      <c r="G8" s="4">
        <v>6000</v>
      </c>
    </row>
    <row r="9" spans="2:8" ht="15.75" thickBot="1" x14ac:dyDescent="0.3">
      <c r="F9" s="1">
        <v>41119</v>
      </c>
      <c r="G9" s="32">
        <v>11715.5</v>
      </c>
      <c r="H9" s="4"/>
    </row>
    <row r="10" spans="2:8" ht="15.75" thickTop="1" x14ac:dyDescent="0.25">
      <c r="B10" s="8">
        <v>41116</v>
      </c>
      <c r="C10" s="2">
        <v>20000</v>
      </c>
      <c r="D10" s="4"/>
      <c r="F10" s="7"/>
      <c r="G10" s="4">
        <f>SUM(G3:G9)</f>
        <v>57715.5</v>
      </c>
      <c r="H10" s="4">
        <f>G10</f>
        <v>57715.5</v>
      </c>
    </row>
    <row r="11" spans="2:8" x14ac:dyDescent="0.25">
      <c r="B11" s="8">
        <v>41116</v>
      </c>
      <c r="C11" s="4">
        <v>20000</v>
      </c>
      <c r="D11" s="4"/>
      <c r="F11" s="8"/>
      <c r="G11" s="4"/>
      <c r="H11" s="4"/>
    </row>
    <row r="12" spans="2:8" x14ac:dyDescent="0.25">
      <c r="B12" s="8">
        <v>41116</v>
      </c>
      <c r="C12" s="2">
        <v>8688</v>
      </c>
      <c r="F12" s="8">
        <v>41120</v>
      </c>
      <c r="G12" s="4">
        <v>18350</v>
      </c>
      <c r="H12" s="4"/>
    </row>
    <row r="13" spans="2:8" ht="15.75" thickBot="1" x14ac:dyDescent="0.3">
      <c r="B13" s="1">
        <v>41116</v>
      </c>
      <c r="C13" s="3">
        <v>27000</v>
      </c>
      <c r="F13" s="8">
        <v>41120</v>
      </c>
      <c r="G13" s="4">
        <v>20000</v>
      </c>
      <c r="H13" s="4"/>
    </row>
    <row r="14" spans="2:8" x14ac:dyDescent="0.25">
      <c r="C14" s="4">
        <f>SUM(C10:C13)</f>
        <v>75688</v>
      </c>
      <c r="D14" s="4">
        <f>C14</f>
        <v>75688</v>
      </c>
      <c r="F14" s="8">
        <v>41120</v>
      </c>
      <c r="G14" s="4">
        <v>20000</v>
      </c>
      <c r="H14" s="4"/>
    </row>
    <row r="15" spans="2:8" ht="15.75" thickBot="1" x14ac:dyDescent="0.3">
      <c r="F15" s="8">
        <v>41120</v>
      </c>
      <c r="G15" s="35">
        <v>10810.5</v>
      </c>
    </row>
    <row r="16" spans="2:8" ht="15.75" thickTop="1" x14ac:dyDescent="0.25">
      <c r="B16" s="1">
        <v>41117</v>
      </c>
      <c r="C16" s="2">
        <v>16000</v>
      </c>
      <c r="F16" s="8"/>
      <c r="G16" s="4">
        <f>SUM(G12:G15)</f>
        <v>69160.5</v>
      </c>
      <c r="H16" s="4">
        <f>G16</f>
        <v>69160.5</v>
      </c>
    </row>
    <row r="17" spans="2:9" x14ac:dyDescent="0.25">
      <c r="B17" s="1">
        <v>41117</v>
      </c>
      <c r="C17" s="2">
        <v>20000</v>
      </c>
      <c r="F17" s="1"/>
      <c r="G17" s="4"/>
    </row>
    <row r="18" spans="2:9" x14ac:dyDescent="0.25">
      <c r="B18" s="8">
        <v>41117</v>
      </c>
      <c r="C18" s="37">
        <v>11154</v>
      </c>
      <c r="D18" s="4"/>
      <c r="F18" s="1"/>
      <c r="G18" s="4"/>
      <c r="H18" s="4"/>
    </row>
    <row r="19" spans="2:9" x14ac:dyDescent="0.25">
      <c r="B19" s="8">
        <v>41117</v>
      </c>
      <c r="C19" s="4">
        <v>40000</v>
      </c>
      <c r="D19" s="4"/>
      <c r="F19" s="1"/>
      <c r="G19" s="2"/>
      <c r="H19" s="2"/>
    </row>
    <row r="20" spans="2:9" x14ac:dyDescent="0.25">
      <c r="B20" s="8">
        <v>41117</v>
      </c>
      <c r="C20" s="2">
        <v>20000</v>
      </c>
      <c r="D20" s="4"/>
      <c r="F20" s="8"/>
      <c r="G20" s="4"/>
      <c r="H20" s="4"/>
      <c r="I20" s="7"/>
    </row>
    <row r="21" spans="2:9" ht="15.75" thickBot="1" x14ac:dyDescent="0.3">
      <c r="B21" s="8">
        <v>41117</v>
      </c>
      <c r="C21" s="32">
        <v>20000</v>
      </c>
      <c r="F21" s="1"/>
      <c r="G21" s="35"/>
      <c r="I21" s="7"/>
    </row>
    <row r="22" spans="2:9" ht="15.75" thickTop="1" x14ac:dyDescent="0.25">
      <c r="B22" s="8"/>
      <c r="C22" s="4">
        <f>SUM(C16:C21)</f>
        <v>127154</v>
      </c>
      <c r="D22" s="4">
        <f>C22</f>
        <v>127154</v>
      </c>
      <c r="G22" s="2">
        <f>SUM(G18:G21)</f>
        <v>0</v>
      </c>
      <c r="H22" s="2">
        <f>G22</f>
        <v>0</v>
      </c>
      <c r="I22" s="7"/>
    </row>
    <row r="23" spans="2:9" x14ac:dyDescent="0.25">
      <c r="B23" s="8"/>
      <c r="C23" s="4"/>
      <c r="D23" s="4"/>
      <c r="I23" s="7"/>
    </row>
    <row r="24" spans="2:9" x14ac:dyDescent="0.25">
      <c r="B24" s="1">
        <v>41118</v>
      </c>
      <c r="C24" s="2">
        <v>11209.5</v>
      </c>
      <c r="I24" s="7"/>
    </row>
    <row r="25" spans="2:9" x14ac:dyDescent="0.25">
      <c r="B25" s="1">
        <v>41118</v>
      </c>
      <c r="C25" s="2">
        <v>20000</v>
      </c>
      <c r="I25" s="7"/>
    </row>
    <row r="26" spans="2:9" ht="15.75" thickBot="1" x14ac:dyDescent="0.3">
      <c r="B26" s="1">
        <v>41118</v>
      </c>
      <c r="C26" s="2">
        <v>6000</v>
      </c>
      <c r="I26" s="7"/>
    </row>
    <row r="27" spans="2:9" ht="19.5" thickBot="1" x14ac:dyDescent="0.35">
      <c r="B27" s="1">
        <v>41118</v>
      </c>
      <c r="C27" s="2">
        <v>20000</v>
      </c>
      <c r="F27" s="5" t="s">
        <v>1</v>
      </c>
      <c r="G27" s="67">
        <f>H22+H16+H10+D52+D44+D37+D29+D22+D14+D8+D4</f>
        <v>470533.5</v>
      </c>
      <c r="H27" s="68"/>
      <c r="I27" s="7"/>
    </row>
    <row r="28" spans="2:9" ht="15.75" thickBot="1" x14ac:dyDescent="0.3">
      <c r="B28" s="1">
        <v>41118</v>
      </c>
      <c r="C28" s="3">
        <v>20000</v>
      </c>
      <c r="F28" s="7"/>
      <c r="G28" s="4"/>
      <c r="H28" s="4"/>
      <c r="I28" s="7"/>
    </row>
    <row r="29" spans="2:9" ht="15.75" thickBot="1" x14ac:dyDescent="0.3">
      <c r="C29" s="2">
        <f>SUM(C24:C28)</f>
        <v>77209.5</v>
      </c>
      <c r="D29" s="2">
        <f>C29</f>
        <v>77209.5</v>
      </c>
      <c r="F29" s="7"/>
      <c r="G29" s="4"/>
      <c r="H29" s="4"/>
      <c r="I29" s="7"/>
    </row>
    <row r="30" spans="2:9" ht="18.75" x14ac:dyDescent="0.3">
      <c r="B30" s="8"/>
      <c r="C30" s="4"/>
      <c r="D30" s="4"/>
      <c r="F30" s="9" t="s">
        <v>13</v>
      </c>
      <c r="G30" s="10"/>
      <c r="H30" s="11"/>
    </row>
    <row r="31" spans="2:9" ht="19.5" thickBot="1" x14ac:dyDescent="0.35">
      <c r="B31" s="8"/>
      <c r="C31" s="4"/>
      <c r="D31" s="4"/>
      <c r="F31" s="33">
        <v>1</v>
      </c>
      <c r="G31" s="73">
        <v>250000</v>
      </c>
      <c r="H31" s="74"/>
    </row>
    <row r="32" spans="2:9" ht="19.5" thickBot="1" x14ac:dyDescent="0.35">
      <c r="B32" s="8"/>
      <c r="C32" s="4"/>
      <c r="D32" s="4"/>
      <c r="F32" s="33">
        <v>2</v>
      </c>
      <c r="G32" s="73">
        <v>220529.5</v>
      </c>
      <c r="H32" s="74"/>
    </row>
    <row r="33" spans="2:10" ht="19.5" thickBot="1" x14ac:dyDescent="0.35">
      <c r="B33" s="8"/>
      <c r="C33" s="4"/>
      <c r="D33"/>
      <c r="F33" s="33">
        <v>3</v>
      </c>
      <c r="G33" s="67">
        <v>0</v>
      </c>
      <c r="H33" s="75"/>
    </row>
    <row r="34" spans="2:10" x14ac:dyDescent="0.25">
      <c r="B34" s="8"/>
      <c r="C34" s="4"/>
      <c r="D34" s="4"/>
      <c r="F34" s="7"/>
      <c r="G34" s="7"/>
      <c r="H34" s="7"/>
    </row>
    <row r="35" spans="2:10" x14ac:dyDescent="0.25">
      <c r="B35" s="8"/>
      <c r="C35" s="4"/>
      <c r="D35" s="4"/>
    </row>
    <row r="36" spans="2:10" ht="15.75" thickBot="1" x14ac:dyDescent="0.3">
      <c r="B36" s="8"/>
      <c r="C36" s="3"/>
      <c r="D36" s="4"/>
    </row>
    <row r="37" spans="2:10" ht="18.75" x14ac:dyDescent="0.3">
      <c r="B37" s="7"/>
      <c r="C37" s="4">
        <f>SUM(C30:C36)</f>
        <v>0</v>
      </c>
      <c r="D37" s="4">
        <f>C37</f>
        <v>0</v>
      </c>
      <c r="F37" s="16" t="s">
        <v>6</v>
      </c>
      <c r="G37" s="17"/>
      <c r="H37" s="18"/>
    </row>
    <row r="38" spans="2:10" ht="19.5" thickBot="1" x14ac:dyDescent="0.35">
      <c r="F38" s="19" t="s">
        <v>5</v>
      </c>
      <c r="G38" s="20"/>
      <c r="H38" s="21">
        <f>G27-G32-G31-G33</f>
        <v>4</v>
      </c>
      <c r="J38" s="40"/>
    </row>
    <row r="39" spans="2:10" x14ac:dyDescent="0.25">
      <c r="B39" s="8"/>
      <c r="C39" s="4"/>
      <c r="D39" s="4"/>
      <c r="H39" s="36" t="s">
        <v>20</v>
      </c>
      <c r="I39" s="41"/>
    </row>
    <row r="40" spans="2:10" ht="18.75" x14ac:dyDescent="0.3">
      <c r="B40" s="8"/>
      <c r="C40" s="4"/>
      <c r="D40" s="4"/>
      <c r="F40" s="15"/>
      <c r="G40" s="7"/>
      <c r="H40" s="7"/>
    </row>
    <row r="41" spans="2:10" ht="18.75" x14ac:dyDescent="0.3">
      <c r="B41" s="8"/>
      <c r="C41" s="4"/>
      <c r="D41" s="4"/>
      <c r="F41" s="38"/>
      <c r="G41" s="15"/>
      <c r="H41" s="39"/>
    </row>
    <row r="42" spans="2:10" x14ac:dyDescent="0.25">
      <c r="B42" s="8"/>
      <c r="C42" s="4"/>
      <c r="D42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4">
    <mergeCell ref="G27:H27"/>
    <mergeCell ref="G31:H31"/>
    <mergeCell ref="G32:H32"/>
    <mergeCell ref="G33:H33"/>
  </mergeCells>
  <pageMargins left="0.7" right="0.12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21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>
        <v>41126</v>
      </c>
      <c r="G3" s="4">
        <v>20000</v>
      </c>
      <c r="H3" s="4"/>
    </row>
    <row r="4" spans="2:8" x14ac:dyDescent="0.25">
      <c r="B4" s="8">
        <v>41121</v>
      </c>
      <c r="C4" s="4">
        <v>10000</v>
      </c>
      <c r="D4" s="4"/>
      <c r="F4" s="8">
        <v>41126</v>
      </c>
      <c r="G4" s="4">
        <v>20000</v>
      </c>
      <c r="H4" s="4"/>
    </row>
    <row r="5" spans="2:8" x14ac:dyDescent="0.25">
      <c r="B5" s="8">
        <v>41121</v>
      </c>
      <c r="C5" s="4">
        <v>20000</v>
      </c>
      <c r="D5" s="4"/>
      <c r="F5" s="8">
        <v>41126</v>
      </c>
      <c r="G5" s="4">
        <v>20000</v>
      </c>
      <c r="H5" s="4"/>
    </row>
    <row r="6" spans="2:8" ht="15.75" thickBot="1" x14ac:dyDescent="0.3">
      <c r="B6" s="1">
        <v>41121</v>
      </c>
      <c r="C6" s="2">
        <v>1600</v>
      </c>
      <c r="D6" s="4"/>
      <c r="F6" s="8">
        <v>41126</v>
      </c>
      <c r="G6" s="35">
        <v>9804.5</v>
      </c>
    </row>
    <row r="7" spans="2:8" ht="16.5" thickTop="1" thickBot="1" x14ac:dyDescent="0.3">
      <c r="B7" s="8">
        <v>41121</v>
      </c>
      <c r="C7" s="3">
        <v>8891.5</v>
      </c>
      <c r="D7" s="4"/>
      <c r="F7" s="8"/>
      <c r="G7" s="34">
        <f>SUM(G3:G6)</f>
        <v>69804.5</v>
      </c>
      <c r="H7" s="2">
        <f>G7</f>
        <v>69804.5</v>
      </c>
    </row>
    <row r="8" spans="2:8" x14ac:dyDescent="0.25">
      <c r="B8" s="8"/>
      <c r="C8" s="4">
        <f>SUM(C3:C7)</f>
        <v>40491.5</v>
      </c>
      <c r="D8" s="4">
        <f>C8</f>
        <v>40491.5</v>
      </c>
      <c r="F8" s="8"/>
      <c r="G8" s="4"/>
    </row>
    <row r="9" spans="2:8" x14ac:dyDescent="0.25">
      <c r="F9" s="1">
        <v>41127</v>
      </c>
      <c r="G9" s="4">
        <v>20000</v>
      </c>
      <c r="H9" s="4"/>
    </row>
    <row r="10" spans="2:8" x14ac:dyDescent="0.25">
      <c r="B10" s="8">
        <v>41122</v>
      </c>
      <c r="C10" s="2">
        <v>21000</v>
      </c>
      <c r="D10" s="4"/>
      <c r="F10" s="8">
        <v>41127</v>
      </c>
      <c r="G10" s="4">
        <v>20000</v>
      </c>
      <c r="H10" s="46"/>
    </row>
    <row r="11" spans="2:8" x14ac:dyDescent="0.25">
      <c r="B11" s="8">
        <v>41122</v>
      </c>
      <c r="C11" s="4">
        <v>8455.5</v>
      </c>
      <c r="D11" s="4"/>
      <c r="F11" s="8">
        <v>41127</v>
      </c>
      <c r="G11" s="4">
        <v>16000</v>
      </c>
      <c r="H11" s="4"/>
    </row>
    <row r="12" spans="2:8" ht="15.75" thickBot="1" x14ac:dyDescent="0.3">
      <c r="B12" s="8">
        <v>41122</v>
      </c>
      <c r="C12" s="2">
        <v>30000</v>
      </c>
      <c r="F12" s="8">
        <v>41127</v>
      </c>
      <c r="G12" s="32">
        <v>7662</v>
      </c>
      <c r="H12" s="4"/>
    </row>
    <row r="13" spans="2:8" ht="16.5" thickTop="1" thickBot="1" x14ac:dyDescent="0.3">
      <c r="B13" s="1">
        <v>41122</v>
      </c>
      <c r="C13" s="3">
        <v>20000</v>
      </c>
      <c r="F13" s="8"/>
      <c r="G13" s="4">
        <f>SUM(G9:G12)</f>
        <v>63662</v>
      </c>
      <c r="H13" s="4">
        <f>G13</f>
        <v>63662</v>
      </c>
    </row>
    <row r="14" spans="2:8" x14ac:dyDescent="0.25">
      <c r="C14" s="4">
        <f>SUM(C10:C13)</f>
        <v>79455.5</v>
      </c>
      <c r="D14" s="4">
        <f>C14</f>
        <v>79455.5</v>
      </c>
      <c r="F14" s="8"/>
      <c r="G14" s="4"/>
      <c r="H14" s="4"/>
    </row>
    <row r="15" spans="2:8" x14ac:dyDescent="0.25">
      <c r="F15" s="8"/>
      <c r="G15" s="34"/>
    </row>
    <row r="16" spans="2:8" x14ac:dyDescent="0.25">
      <c r="B16" s="42">
        <v>41123</v>
      </c>
      <c r="C16" s="43">
        <v>7949.5</v>
      </c>
      <c r="F16" s="8"/>
    </row>
    <row r="17" spans="2:9" x14ac:dyDescent="0.25">
      <c r="B17" s="42">
        <v>41123</v>
      </c>
      <c r="C17" s="43">
        <v>20000</v>
      </c>
      <c r="F17" s="1"/>
      <c r="G17" s="4"/>
    </row>
    <row r="18" spans="2:9" x14ac:dyDescent="0.25">
      <c r="B18" s="44">
        <v>41123</v>
      </c>
      <c r="C18" s="34">
        <v>7000</v>
      </c>
      <c r="D18" s="4"/>
      <c r="F18" s="1"/>
      <c r="G18" s="4"/>
      <c r="H18" s="4"/>
    </row>
    <row r="19" spans="2:9" x14ac:dyDescent="0.25">
      <c r="B19" s="44">
        <v>41123</v>
      </c>
      <c r="C19" s="34">
        <v>20000</v>
      </c>
      <c r="D19" s="4"/>
      <c r="F19" s="1">
        <v>41128</v>
      </c>
      <c r="G19" s="2">
        <v>35000</v>
      </c>
      <c r="H19" s="2"/>
    </row>
    <row r="20" spans="2:9" x14ac:dyDescent="0.25">
      <c r="B20" s="44">
        <v>41123</v>
      </c>
      <c r="C20" s="43">
        <v>20000</v>
      </c>
      <c r="D20" s="4"/>
      <c r="F20" s="8">
        <v>41128</v>
      </c>
      <c r="G20" s="4">
        <v>20000</v>
      </c>
      <c r="H20" s="4"/>
      <c r="I20" s="7"/>
    </row>
    <row r="21" spans="2:9" ht="15.75" thickBot="1" x14ac:dyDescent="0.3">
      <c r="B21" s="44">
        <v>41123</v>
      </c>
      <c r="C21" s="35">
        <v>20000</v>
      </c>
      <c r="F21" s="1">
        <v>41128</v>
      </c>
      <c r="G21" s="35">
        <v>15000</v>
      </c>
      <c r="I21" s="7"/>
    </row>
    <row r="22" spans="2:9" ht="15.75" thickTop="1" x14ac:dyDescent="0.25">
      <c r="B22" s="8"/>
      <c r="C22" s="4">
        <f>SUM(C16:C21)</f>
        <v>94949.5</v>
      </c>
      <c r="D22" s="4">
        <f>C22</f>
        <v>94949.5</v>
      </c>
      <c r="G22" s="2">
        <f>SUM(G18:G21)</f>
        <v>70000</v>
      </c>
      <c r="H22" s="2">
        <f>G22</f>
        <v>70000</v>
      </c>
      <c r="I22" s="7"/>
    </row>
    <row r="23" spans="2:9" x14ac:dyDescent="0.25">
      <c r="B23" s="8"/>
      <c r="C23" s="4"/>
      <c r="D23" s="4"/>
      <c r="I23" s="7"/>
    </row>
    <row r="24" spans="2:9" x14ac:dyDescent="0.25">
      <c r="B24" s="1">
        <v>41124</v>
      </c>
      <c r="C24" s="2">
        <v>20000</v>
      </c>
      <c r="I24" s="7"/>
    </row>
    <row r="25" spans="2:9" x14ac:dyDescent="0.25">
      <c r="B25" s="1">
        <v>41124</v>
      </c>
      <c r="C25" s="2">
        <v>20000</v>
      </c>
      <c r="I25" s="7"/>
    </row>
    <row r="26" spans="2:9" ht="15.75" thickBot="1" x14ac:dyDescent="0.3">
      <c r="B26" s="1">
        <v>41124</v>
      </c>
      <c r="C26" s="2">
        <v>20000</v>
      </c>
      <c r="I26" s="7"/>
    </row>
    <row r="27" spans="2:9" ht="19.5" thickBot="1" x14ac:dyDescent="0.35">
      <c r="B27" s="1">
        <v>41124</v>
      </c>
      <c r="C27" s="2">
        <v>10000</v>
      </c>
      <c r="F27" s="5" t="s">
        <v>1</v>
      </c>
      <c r="G27" s="67">
        <f>H22+H13+H10+D52+D44+D40+D32+D22+D14+D8+D4+H7</f>
        <v>656641</v>
      </c>
      <c r="H27" s="68"/>
      <c r="I27" s="7"/>
    </row>
    <row r="28" spans="2:9" x14ac:dyDescent="0.25">
      <c r="B28" s="1">
        <v>41124</v>
      </c>
      <c r="C28" s="2">
        <v>20000</v>
      </c>
      <c r="F28" s="7"/>
      <c r="G28" s="4"/>
      <c r="H28" s="4"/>
      <c r="I28" s="7"/>
    </row>
    <row r="29" spans="2:9" ht="15.75" thickBot="1" x14ac:dyDescent="0.3">
      <c r="B29" s="1">
        <v>41124</v>
      </c>
      <c r="C29" s="2">
        <v>20000</v>
      </c>
      <c r="F29" s="7"/>
      <c r="G29" s="4"/>
      <c r="H29" s="4"/>
      <c r="I29" s="7"/>
    </row>
    <row r="30" spans="2:9" ht="18.75" x14ac:dyDescent="0.3">
      <c r="B30" s="8">
        <v>41124</v>
      </c>
      <c r="C30" s="4">
        <v>8115.5</v>
      </c>
      <c r="F30" s="9" t="s">
        <v>13</v>
      </c>
      <c r="G30" s="10"/>
      <c r="H30" s="11"/>
    </row>
    <row r="31" spans="2:9" ht="19.5" thickBot="1" x14ac:dyDescent="0.35">
      <c r="B31" s="8">
        <v>41124</v>
      </c>
      <c r="C31" s="3">
        <v>8500</v>
      </c>
      <c r="F31" s="33">
        <v>1</v>
      </c>
      <c r="G31" s="73">
        <v>325000</v>
      </c>
      <c r="H31" s="74"/>
    </row>
    <row r="32" spans="2:9" ht="19.5" thickBot="1" x14ac:dyDescent="0.35">
      <c r="B32" s="8"/>
      <c r="C32" s="2">
        <f>SUM(C24:C31)</f>
        <v>126615.5</v>
      </c>
      <c r="D32" s="2">
        <f>C32</f>
        <v>126615.5</v>
      </c>
      <c r="F32" s="33">
        <v>2</v>
      </c>
      <c r="G32" s="73">
        <v>331641</v>
      </c>
      <c r="H32" s="74"/>
    </row>
    <row r="33" spans="2:10" ht="19.5" thickBot="1" x14ac:dyDescent="0.35">
      <c r="B33" s="8"/>
      <c r="C33" s="4"/>
      <c r="D33"/>
      <c r="F33" s="33">
        <v>3</v>
      </c>
      <c r="G33" s="67">
        <v>0</v>
      </c>
      <c r="H33" s="75"/>
    </row>
    <row r="34" spans="2:10" x14ac:dyDescent="0.25">
      <c r="B34" s="8">
        <v>41125</v>
      </c>
      <c r="C34" s="4">
        <v>14650</v>
      </c>
      <c r="D34" s="4"/>
      <c r="F34" s="7"/>
      <c r="G34" s="7"/>
      <c r="H34" s="7"/>
    </row>
    <row r="35" spans="2:10" x14ac:dyDescent="0.25">
      <c r="B35" s="8">
        <v>41125</v>
      </c>
      <c r="C35" s="4">
        <v>30000</v>
      </c>
      <c r="D35" s="4"/>
    </row>
    <row r="36" spans="2:10" ht="15.75" thickBot="1" x14ac:dyDescent="0.3">
      <c r="B36" s="8">
        <v>41125</v>
      </c>
      <c r="C36" s="4">
        <v>7012.5</v>
      </c>
      <c r="D36" s="4"/>
    </row>
    <row r="37" spans="2:10" ht="18.75" x14ac:dyDescent="0.3">
      <c r="B37" s="8">
        <v>41125</v>
      </c>
      <c r="C37" s="4">
        <v>20000</v>
      </c>
      <c r="F37" s="16" t="s">
        <v>6</v>
      </c>
      <c r="G37" s="17"/>
      <c r="H37" s="18"/>
    </row>
    <row r="38" spans="2:10" ht="19.5" thickBot="1" x14ac:dyDescent="0.35">
      <c r="B38" s="8">
        <v>41125</v>
      </c>
      <c r="C38" s="34">
        <v>20000</v>
      </c>
      <c r="F38" s="19" t="s">
        <v>5</v>
      </c>
      <c r="G38" s="20"/>
      <c r="H38" s="21">
        <f>G27-G32-G31-G33</f>
        <v>0</v>
      </c>
      <c r="J38" s="40"/>
    </row>
    <row r="39" spans="2:10" ht="15.75" thickBot="1" x14ac:dyDescent="0.3">
      <c r="B39" s="8">
        <v>41125</v>
      </c>
      <c r="C39" s="3">
        <v>20000</v>
      </c>
      <c r="D39" s="4"/>
      <c r="H39" s="40"/>
      <c r="I39" s="45"/>
    </row>
    <row r="40" spans="2:10" ht="18.75" x14ac:dyDescent="0.3">
      <c r="B40" s="8"/>
      <c r="C40" s="4">
        <f>SUM(C34:C39)</f>
        <v>111662.5</v>
      </c>
      <c r="D40" s="4">
        <f>C40</f>
        <v>111662.5</v>
      </c>
      <c r="F40" s="15"/>
      <c r="G40" s="7"/>
      <c r="H40" s="7"/>
    </row>
    <row r="41" spans="2:10" ht="18.75" x14ac:dyDescent="0.3">
      <c r="B41" s="8"/>
      <c r="C41" s="4"/>
      <c r="D41" s="4"/>
      <c r="F41" s="38"/>
      <c r="G41" s="15"/>
      <c r="H41" s="39"/>
    </row>
    <row r="42" spans="2:10" x14ac:dyDescent="0.25">
      <c r="B42" s="8"/>
      <c r="C42" s="4"/>
      <c r="D42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4">
    <mergeCell ref="G27:H27"/>
    <mergeCell ref="G31:H31"/>
    <mergeCell ref="G32:H32"/>
    <mergeCell ref="G33:H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G25" sqref="G25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22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>
        <v>41133</v>
      </c>
      <c r="G3" s="4">
        <v>20000</v>
      </c>
      <c r="H3" s="4"/>
    </row>
    <row r="4" spans="2:8" x14ac:dyDescent="0.25">
      <c r="B4" s="8">
        <v>41128</v>
      </c>
      <c r="C4" s="4">
        <v>21220</v>
      </c>
      <c r="D4" s="4"/>
      <c r="F4" s="8">
        <v>41133</v>
      </c>
      <c r="G4" s="4">
        <v>10000</v>
      </c>
      <c r="H4" s="4"/>
    </row>
    <row r="5" spans="2:8" x14ac:dyDescent="0.25">
      <c r="B5" s="8">
        <v>41128</v>
      </c>
      <c r="C5" s="4">
        <v>13900</v>
      </c>
      <c r="D5" s="4"/>
      <c r="F5" s="8">
        <v>41133</v>
      </c>
      <c r="G5" s="4">
        <v>22000</v>
      </c>
      <c r="H5" s="4"/>
    </row>
    <row r="6" spans="2:8" ht="15.75" thickBot="1" x14ac:dyDescent="0.3">
      <c r="B6" s="1">
        <v>41128</v>
      </c>
      <c r="C6" s="2">
        <v>7902</v>
      </c>
      <c r="D6" s="4"/>
      <c r="F6" s="8">
        <v>41133</v>
      </c>
      <c r="G6" s="35">
        <v>17921</v>
      </c>
    </row>
    <row r="7" spans="2:8" ht="16.5" thickTop="1" thickBot="1" x14ac:dyDescent="0.3">
      <c r="B7" s="8"/>
      <c r="C7" s="3">
        <v>0</v>
      </c>
      <c r="D7" s="4"/>
      <c r="F7" s="8"/>
      <c r="G7" s="34">
        <f>SUM(G3:G6)</f>
        <v>69921</v>
      </c>
      <c r="H7" s="2">
        <f>G7</f>
        <v>69921</v>
      </c>
    </row>
    <row r="8" spans="2:8" x14ac:dyDescent="0.25">
      <c r="B8" s="8"/>
      <c r="C8" s="4">
        <f>SUM(C4:C7)</f>
        <v>43022</v>
      </c>
      <c r="D8" s="4">
        <f>C8</f>
        <v>43022</v>
      </c>
      <c r="F8" s="8"/>
      <c r="G8" s="4"/>
    </row>
    <row r="9" spans="2:8" x14ac:dyDescent="0.25">
      <c r="F9" s="1">
        <v>41134</v>
      </c>
      <c r="G9" s="4">
        <v>20000</v>
      </c>
      <c r="H9" s="4"/>
    </row>
    <row r="10" spans="2:8" x14ac:dyDescent="0.25">
      <c r="B10" s="8">
        <v>41129</v>
      </c>
      <c r="C10" s="2">
        <v>20000</v>
      </c>
      <c r="D10" s="4"/>
      <c r="F10" s="8">
        <v>41134</v>
      </c>
      <c r="G10" s="4">
        <v>20000</v>
      </c>
      <c r="H10" s="46"/>
    </row>
    <row r="11" spans="2:8" x14ac:dyDescent="0.25">
      <c r="B11" s="8">
        <v>41129</v>
      </c>
      <c r="C11" s="4">
        <v>20000</v>
      </c>
      <c r="D11" s="4"/>
      <c r="F11" s="8">
        <v>41134</v>
      </c>
      <c r="G11" s="4">
        <v>20000</v>
      </c>
      <c r="H11" s="4"/>
    </row>
    <row r="12" spans="2:8" x14ac:dyDescent="0.25">
      <c r="B12" s="8">
        <v>41129</v>
      </c>
      <c r="C12" s="2">
        <v>20000</v>
      </c>
      <c r="F12" s="8">
        <v>41134</v>
      </c>
      <c r="G12" s="4">
        <v>20000</v>
      </c>
      <c r="H12" s="4"/>
    </row>
    <row r="13" spans="2:8" x14ac:dyDescent="0.25">
      <c r="B13" s="1">
        <v>41129</v>
      </c>
      <c r="C13" s="4">
        <v>20000</v>
      </c>
      <c r="F13" s="8">
        <v>41134</v>
      </c>
      <c r="G13" s="34">
        <v>4500</v>
      </c>
    </row>
    <row r="14" spans="2:8" ht="15.75" thickBot="1" x14ac:dyDescent="0.3">
      <c r="B14" s="1">
        <v>41129</v>
      </c>
      <c r="C14" s="2">
        <v>14500</v>
      </c>
      <c r="F14" s="8">
        <v>41134</v>
      </c>
      <c r="G14" s="32">
        <v>10078.5</v>
      </c>
      <c r="H14" s="4"/>
    </row>
    <row r="15" spans="2:8" ht="16.5" thickTop="1" thickBot="1" x14ac:dyDescent="0.3">
      <c r="B15" s="1">
        <v>41129</v>
      </c>
      <c r="C15" s="3">
        <v>9912.5</v>
      </c>
      <c r="F15" s="8"/>
      <c r="G15" s="4">
        <f>SUM(G9:G14)</f>
        <v>94578.5</v>
      </c>
      <c r="H15" s="4">
        <f>G15</f>
        <v>94578.5</v>
      </c>
    </row>
    <row r="16" spans="2:8" x14ac:dyDescent="0.25">
      <c r="B16" s="42"/>
      <c r="C16" s="4">
        <f>SUM(C10:C15)</f>
        <v>104412.5</v>
      </c>
      <c r="D16" s="4">
        <f>C16</f>
        <v>104412.5</v>
      </c>
      <c r="F16" s="8"/>
    </row>
    <row r="17" spans="2:9" x14ac:dyDescent="0.25">
      <c r="B17" s="42"/>
      <c r="C17" s="43"/>
      <c r="F17" s="1"/>
      <c r="G17" s="4"/>
    </row>
    <row r="18" spans="2:9" x14ac:dyDescent="0.25">
      <c r="B18" s="44"/>
      <c r="C18" s="34"/>
      <c r="D18" s="4"/>
      <c r="F18" s="1"/>
      <c r="G18" s="4"/>
      <c r="H18" s="4"/>
    </row>
    <row r="19" spans="2:9" x14ac:dyDescent="0.25">
      <c r="B19" s="44">
        <v>41130</v>
      </c>
      <c r="C19" s="34">
        <v>20000</v>
      </c>
      <c r="D19" s="4"/>
      <c r="F19" s="1">
        <v>41135</v>
      </c>
      <c r="G19" s="2">
        <v>20000</v>
      </c>
      <c r="H19" s="2"/>
    </row>
    <row r="20" spans="2:9" x14ac:dyDescent="0.25">
      <c r="B20" s="44">
        <v>41130</v>
      </c>
      <c r="C20" s="43">
        <v>16000</v>
      </c>
      <c r="D20" s="4"/>
      <c r="F20" s="8">
        <v>41135</v>
      </c>
      <c r="G20" s="4">
        <v>20000</v>
      </c>
      <c r="H20" s="4"/>
      <c r="I20" s="7"/>
    </row>
    <row r="21" spans="2:9" ht="15.75" thickBot="1" x14ac:dyDescent="0.3">
      <c r="B21" s="44">
        <v>41130</v>
      </c>
      <c r="C21" s="35">
        <v>10230.5</v>
      </c>
      <c r="F21" s="1">
        <v>41135</v>
      </c>
      <c r="G21" s="35">
        <v>20000</v>
      </c>
      <c r="I21" s="7"/>
    </row>
    <row r="22" spans="2:9" ht="15.75" thickTop="1" x14ac:dyDescent="0.25">
      <c r="B22" s="8"/>
      <c r="C22" s="4">
        <f>SUM(C19:C21)</f>
        <v>46230.5</v>
      </c>
      <c r="D22" s="4">
        <f>C22</f>
        <v>46230.5</v>
      </c>
      <c r="G22" s="2">
        <f>SUM(G18:G21)</f>
        <v>60000</v>
      </c>
      <c r="H22" s="2">
        <f>G22</f>
        <v>60000</v>
      </c>
      <c r="I22" s="7"/>
    </row>
    <row r="23" spans="2:9" x14ac:dyDescent="0.25">
      <c r="B23" s="8"/>
      <c r="C23" s="4"/>
      <c r="D23" s="4"/>
      <c r="I23" s="7"/>
    </row>
    <row r="24" spans="2:9" x14ac:dyDescent="0.25">
      <c r="B24" s="1"/>
      <c r="I24" s="7"/>
    </row>
    <row r="25" spans="2:9" x14ac:dyDescent="0.25">
      <c r="B25" s="1"/>
      <c r="I25" s="7"/>
    </row>
    <row r="26" spans="2:9" ht="15.75" thickBot="1" x14ac:dyDescent="0.3">
      <c r="B26" s="1">
        <v>41131</v>
      </c>
      <c r="C26" s="2">
        <v>15000</v>
      </c>
      <c r="I26" s="7"/>
    </row>
    <row r="27" spans="2:9" ht="19.5" thickBot="1" x14ac:dyDescent="0.35">
      <c r="B27" s="1">
        <v>41131</v>
      </c>
      <c r="C27" s="2">
        <v>20000</v>
      </c>
      <c r="F27" s="5" t="s">
        <v>1</v>
      </c>
      <c r="G27" s="67">
        <f>H22+H15+H10+D52+D44+D40+D32+D22+D16+D8+D4+H7</f>
        <v>589842</v>
      </c>
      <c r="H27" s="68"/>
      <c r="I27" s="7"/>
    </row>
    <row r="28" spans="2:9" x14ac:dyDescent="0.25">
      <c r="B28" s="1">
        <v>41131</v>
      </c>
      <c r="C28" s="2">
        <v>20000</v>
      </c>
      <c r="F28" s="7"/>
      <c r="G28" s="4"/>
      <c r="H28" s="4"/>
      <c r="I28" s="7"/>
    </row>
    <row r="29" spans="2:9" ht="15.75" thickBot="1" x14ac:dyDescent="0.3">
      <c r="B29" s="1">
        <v>41131</v>
      </c>
      <c r="C29" s="2">
        <v>20000</v>
      </c>
      <c r="F29" s="7"/>
      <c r="G29" s="4"/>
      <c r="H29" s="4"/>
      <c r="I29" s="7"/>
    </row>
    <row r="30" spans="2:9" ht="18.75" x14ac:dyDescent="0.3">
      <c r="B30" s="8">
        <v>41131</v>
      </c>
      <c r="C30" s="4">
        <v>7000</v>
      </c>
      <c r="F30" s="9" t="s">
        <v>13</v>
      </c>
      <c r="G30" s="10"/>
      <c r="H30" s="11"/>
    </row>
    <row r="31" spans="2:9" ht="19.5" thickBot="1" x14ac:dyDescent="0.35">
      <c r="B31" s="8">
        <v>41131</v>
      </c>
      <c r="C31" s="3">
        <v>19187.5</v>
      </c>
      <c r="F31" s="33">
        <v>1</v>
      </c>
      <c r="G31" s="73">
        <v>200000</v>
      </c>
      <c r="H31" s="74"/>
    </row>
    <row r="32" spans="2:9" ht="19.5" thickBot="1" x14ac:dyDescent="0.35">
      <c r="B32" s="8"/>
      <c r="C32" s="2">
        <f>SUM(C26:C31)</f>
        <v>101187.5</v>
      </c>
      <c r="D32" s="2">
        <f>C32</f>
        <v>101187.5</v>
      </c>
      <c r="F32" s="33">
        <v>2</v>
      </c>
      <c r="G32" s="73">
        <v>200000</v>
      </c>
      <c r="H32" s="74"/>
    </row>
    <row r="33" spans="2:10" ht="19.5" thickBot="1" x14ac:dyDescent="0.35">
      <c r="B33" s="8"/>
      <c r="C33" s="4"/>
      <c r="D33"/>
      <c r="F33" s="33">
        <v>3</v>
      </c>
      <c r="G33" s="67">
        <v>189842</v>
      </c>
      <c r="H33" s="75"/>
    </row>
    <row r="34" spans="2:10" x14ac:dyDescent="0.25">
      <c r="B34" s="8"/>
      <c r="C34" s="4"/>
      <c r="D34" s="4"/>
      <c r="F34" s="7"/>
      <c r="G34" s="7"/>
      <c r="H34" s="7"/>
    </row>
    <row r="35" spans="2:10" x14ac:dyDescent="0.25">
      <c r="B35" s="8"/>
      <c r="C35" s="4"/>
      <c r="D35" s="4"/>
    </row>
    <row r="36" spans="2:10" ht="15.75" thickBot="1" x14ac:dyDescent="0.3">
      <c r="B36" s="8">
        <v>41132</v>
      </c>
      <c r="C36" s="4">
        <v>20000</v>
      </c>
      <c r="D36" s="4"/>
    </row>
    <row r="37" spans="2:10" ht="18.75" x14ac:dyDescent="0.3">
      <c r="B37" s="8">
        <v>41132</v>
      </c>
      <c r="C37" s="4">
        <v>20000</v>
      </c>
      <c r="F37" s="16" t="s">
        <v>6</v>
      </c>
      <c r="G37" s="17"/>
      <c r="H37" s="18"/>
    </row>
    <row r="38" spans="2:10" ht="19.5" thickBot="1" x14ac:dyDescent="0.35">
      <c r="B38" s="8">
        <v>41132</v>
      </c>
      <c r="C38" s="34">
        <v>12500</v>
      </c>
      <c r="F38" s="19" t="s">
        <v>5</v>
      </c>
      <c r="G38" s="20"/>
      <c r="H38" s="21">
        <f>G27-G32-G31-G33</f>
        <v>0</v>
      </c>
      <c r="J38" s="40"/>
    </row>
    <row r="39" spans="2:10" ht="15.75" thickBot="1" x14ac:dyDescent="0.3">
      <c r="B39" s="8">
        <v>41132</v>
      </c>
      <c r="C39" s="3">
        <v>17990</v>
      </c>
      <c r="D39" s="4"/>
      <c r="H39" s="40"/>
      <c r="I39" s="45"/>
    </row>
    <row r="40" spans="2:10" ht="18.75" x14ac:dyDescent="0.3">
      <c r="B40" s="8"/>
      <c r="C40" s="4">
        <f>SUM(C36:C39)</f>
        <v>70490</v>
      </c>
      <c r="D40" s="4">
        <f>C40</f>
        <v>70490</v>
      </c>
      <c r="F40" s="15"/>
      <c r="G40" s="7"/>
      <c r="H40" s="7"/>
    </row>
    <row r="41" spans="2:10" ht="18.75" x14ac:dyDescent="0.3">
      <c r="B41" s="8"/>
      <c r="C41" s="4"/>
      <c r="D41" s="4"/>
      <c r="F41" s="38"/>
      <c r="G41" s="15"/>
      <c r="H41" s="39"/>
    </row>
    <row r="42" spans="2:10" x14ac:dyDescent="0.25">
      <c r="B42" s="8"/>
      <c r="C42" s="4"/>
      <c r="D42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4">
    <mergeCell ref="G27:H27"/>
    <mergeCell ref="G31:H31"/>
    <mergeCell ref="G32:H32"/>
    <mergeCell ref="G33:H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23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>
        <v>41140</v>
      </c>
      <c r="G3" s="4">
        <v>16059</v>
      </c>
      <c r="H3" s="4"/>
    </row>
    <row r="4" spans="2:8" x14ac:dyDescent="0.25">
      <c r="B4" s="8">
        <v>41135</v>
      </c>
      <c r="C4" s="4">
        <v>20000</v>
      </c>
      <c r="D4" s="4"/>
      <c r="F4" s="8">
        <v>41137</v>
      </c>
      <c r="G4" s="4">
        <v>20000</v>
      </c>
      <c r="H4" s="4"/>
    </row>
    <row r="5" spans="2:8" x14ac:dyDescent="0.25">
      <c r="B5" s="8">
        <v>41135</v>
      </c>
      <c r="C5" s="4">
        <v>8886.5</v>
      </c>
      <c r="D5" s="4"/>
      <c r="F5" s="8">
        <v>41140</v>
      </c>
      <c r="G5" s="4">
        <v>20000</v>
      </c>
      <c r="H5" s="4"/>
    </row>
    <row r="6" spans="2:8" ht="15.75" thickBot="1" x14ac:dyDescent="0.3">
      <c r="B6" s="1">
        <v>41135</v>
      </c>
      <c r="C6" s="2">
        <v>20000</v>
      </c>
      <c r="D6" s="4"/>
      <c r="F6" s="8">
        <v>41140</v>
      </c>
      <c r="G6" s="35">
        <v>2500</v>
      </c>
    </row>
    <row r="7" spans="2:8" ht="16.5" thickTop="1" thickBot="1" x14ac:dyDescent="0.3">
      <c r="B7" s="8">
        <v>41135</v>
      </c>
      <c r="C7" s="3">
        <v>8000</v>
      </c>
      <c r="D7" s="4"/>
      <c r="F7" s="8"/>
      <c r="G7" s="34">
        <f>SUM(G3:G6)</f>
        <v>58559</v>
      </c>
      <c r="H7" s="2">
        <f>G7</f>
        <v>58559</v>
      </c>
    </row>
    <row r="8" spans="2:8" x14ac:dyDescent="0.25">
      <c r="B8" s="8"/>
      <c r="C8" s="4">
        <f>SUM(C4:C7)</f>
        <v>56886.5</v>
      </c>
      <c r="D8" s="4">
        <f>C8</f>
        <v>56886.5</v>
      </c>
      <c r="F8" s="8"/>
      <c r="G8" s="4"/>
    </row>
    <row r="9" spans="2:8" x14ac:dyDescent="0.25">
      <c r="F9" s="1">
        <v>41141</v>
      </c>
      <c r="G9" s="4">
        <v>20000</v>
      </c>
      <c r="H9" s="4"/>
    </row>
    <row r="10" spans="2:8" x14ac:dyDescent="0.25">
      <c r="B10" s="8"/>
      <c r="D10" s="4"/>
      <c r="F10" s="8">
        <v>41141</v>
      </c>
      <c r="G10" s="4">
        <v>499</v>
      </c>
      <c r="H10" s="46"/>
    </row>
    <row r="11" spans="2:8" x14ac:dyDescent="0.25">
      <c r="B11" s="8">
        <v>41136</v>
      </c>
      <c r="C11" s="4">
        <v>9803</v>
      </c>
      <c r="D11" s="4"/>
      <c r="F11" s="8">
        <v>41141</v>
      </c>
      <c r="G11" s="4">
        <v>20000</v>
      </c>
      <c r="H11" s="4"/>
    </row>
    <row r="12" spans="2:8" x14ac:dyDescent="0.25">
      <c r="B12" s="8">
        <v>41136</v>
      </c>
      <c r="C12" s="2">
        <v>32000</v>
      </c>
      <c r="F12" s="8">
        <v>41141</v>
      </c>
      <c r="G12" s="4">
        <v>20000</v>
      </c>
      <c r="H12" s="4"/>
    </row>
    <row r="13" spans="2:8" ht="15.75" thickBot="1" x14ac:dyDescent="0.3">
      <c r="B13" s="1">
        <v>41136</v>
      </c>
      <c r="C13" s="3">
        <v>3360</v>
      </c>
      <c r="F13" s="8">
        <v>41141</v>
      </c>
      <c r="G13" s="34">
        <v>20000</v>
      </c>
    </row>
    <row r="14" spans="2:8" ht="15.75" thickBot="1" x14ac:dyDescent="0.3">
      <c r="B14" s="1"/>
      <c r="C14" s="4">
        <f>SUM(C11:C13)</f>
        <v>45163</v>
      </c>
      <c r="D14" s="4">
        <f>C14</f>
        <v>45163</v>
      </c>
      <c r="F14" s="8">
        <v>41141</v>
      </c>
      <c r="G14" s="32">
        <v>11000</v>
      </c>
      <c r="H14" s="4"/>
    </row>
    <row r="15" spans="2:8" ht="15.75" thickTop="1" x14ac:dyDescent="0.25">
      <c r="B15" s="1"/>
      <c r="C15" s="4"/>
      <c r="F15" s="8"/>
      <c r="G15" s="4">
        <f>SUM(G9:G14)</f>
        <v>91499</v>
      </c>
      <c r="H15" s="4">
        <f>G15</f>
        <v>91499</v>
      </c>
    </row>
    <row r="16" spans="2:8" x14ac:dyDescent="0.25">
      <c r="B16" s="42">
        <v>41137</v>
      </c>
      <c r="C16" s="2">
        <v>20000</v>
      </c>
      <c r="F16" s="8"/>
    </row>
    <row r="17" spans="2:9" x14ac:dyDescent="0.25">
      <c r="B17" s="42">
        <v>41137</v>
      </c>
      <c r="C17" s="43">
        <v>6500</v>
      </c>
      <c r="F17" s="1">
        <v>41142</v>
      </c>
      <c r="G17" s="4">
        <v>20000</v>
      </c>
    </row>
    <row r="18" spans="2:9" x14ac:dyDescent="0.25">
      <c r="B18" s="44">
        <v>41137</v>
      </c>
      <c r="C18" s="34">
        <v>20000</v>
      </c>
      <c r="D18" s="4"/>
      <c r="F18" s="1">
        <v>41142</v>
      </c>
      <c r="G18" s="4">
        <v>20000</v>
      </c>
      <c r="H18" s="4"/>
    </row>
    <row r="19" spans="2:9" x14ac:dyDescent="0.25">
      <c r="B19" s="44">
        <v>41137</v>
      </c>
      <c r="C19" s="34">
        <v>20000</v>
      </c>
      <c r="D19" s="4"/>
      <c r="F19" s="1">
        <v>41142</v>
      </c>
      <c r="G19" s="2">
        <v>6500</v>
      </c>
      <c r="H19" s="2"/>
    </row>
    <row r="20" spans="2:9" x14ac:dyDescent="0.25">
      <c r="B20" s="44">
        <v>41137</v>
      </c>
      <c r="C20" s="43">
        <v>8280</v>
      </c>
      <c r="D20" s="4"/>
      <c r="F20" s="8">
        <v>41142</v>
      </c>
      <c r="G20" s="4">
        <v>10000</v>
      </c>
      <c r="H20" s="4"/>
      <c r="I20" s="7"/>
    </row>
    <row r="21" spans="2:9" ht="15.75" thickBot="1" x14ac:dyDescent="0.3">
      <c r="B21" s="44"/>
      <c r="C21" s="35">
        <v>0</v>
      </c>
      <c r="F21" s="1">
        <v>41142</v>
      </c>
      <c r="G21" s="35">
        <v>20000</v>
      </c>
      <c r="I21" s="7"/>
    </row>
    <row r="22" spans="2:9" ht="15.75" thickTop="1" x14ac:dyDescent="0.25">
      <c r="B22" s="8"/>
      <c r="C22" s="4">
        <f>SUM(C16:C21)</f>
        <v>74780</v>
      </c>
      <c r="D22" s="4">
        <f>C22</f>
        <v>74780</v>
      </c>
      <c r="G22" s="2">
        <f>SUM(G17:G21)</f>
        <v>76500</v>
      </c>
      <c r="H22" s="2">
        <f>G22</f>
        <v>76500</v>
      </c>
      <c r="I22" s="7"/>
    </row>
    <row r="23" spans="2:9" x14ac:dyDescent="0.25">
      <c r="B23" s="8"/>
      <c r="C23" s="4"/>
      <c r="D23" s="4"/>
      <c r="I23" s="7"/>
    </row>
    <row r="24" spans="2:9" x14ac:dyDescent="0.25">
      <c r="B24" s="1">
        <v>41138</v>
      </c>
      <c r="C24" s="2">
        <v>4708.5</v>
      </c>
      <c r="I24" s="7"/>
    </row>
    <row r="25" spans="2:9" x14ac:dyDescent="0.25">
      <c r="B25" s="1">
        <v>41138</v>
      </c>
      <c r="C25" s="2">
        <v>10000</v>
      </c>
      <c r="I25" s="7"/>
    </row>
    <row r="26" spans="2:9" ht="15.75" thickBot="1" x14ac:dyDescent="0.3">
      <c r="B26" s="1">
        <v>41138</v>
      </c>
      <c r="C26" s="2">
        <v>20000</v>
      </c>
      <c r="I26" s="7"/>
    </row>
    <row r="27" spans="2:9" ht="19.5" thickBot="1" x14ac:dyDescent="0.35">
      <c r="B27" s="1">
        <v>41138</v>
      </c>
      <c r="C27" s="2">
        <v>20000</v>
      </c>
      <c r="F27" s="5" t="s">
        <v>1</v>
      </c>
      <c r="G27" s="67">
        <f>H22+H15+H10+D52+D44+D41+D33+D22+D14+D8+D4+H7</f>
        <v>651530.5</v>
      </c>
      <c r="H27" s="68"/>
      <c r="I27" s="7"/>
    </row>
    <row r="28" spans="2:9" x14ac:dyDescent="0.25">
      <c r="B28" s="1">
        <v>41138</v>
      </c>
      <c r="C28" s="2">
        <v>20000</v>
      </c>
      <c r="F28" s="7"/>
      <c r="G28" s="4"/>
      <c r="H28" s="4"/>
      <c r="I28" s="7"/>
    </row>
    <row r="29" spans="2:9" ht="15.75" thickBot="1" x14ac:dyDescent="0.3">
      <c r="B29" s="1">
        <v>41138</v>
      </c>
      <c r="C29" s="2">
        <v>20000</v>
      </c>
      <c r="F29" s="7"/>
      <c r="G29" s="4"/>
      <c r="H29" s="4"/>
      <c r="I29" s="7"/>
    </row>
    <row r="30" spans="2:9" ht="18.75" x14ac:dyDescent="0.3">
      <c r="B30" s="8">
        <v>41138</v>
      </c>
      <c r="C30" s="4">
        <v>20000</v>
      </c>
      <c r="F30" s="9" t="s">
        <v>13</v>
      </c>
      <c r="G30" s="10"/>
      <c r="H30" s="11"/>
    </row>
    <row r="31" spans="2:9" ht="19.5" thickBot="1" x14ac:dyDescent="0.35">
      <c r="B31" s="8">
        <v>41138</v>
      </c>
      <c r="C31" s="4">
        <v>20000</v>
      </c>
      <c r="F31" s="33">
        <v>1</v>
      </c>
      <c r="G31" s="73">
        <v>200000</v>
      </c>
      <c r="H31" s="74"/>
    </row>
    <row r="32" spans="2:9" ht="19.5" thickBot="1" x14ac:dyDescent="0.35">
      <c r="B32" s="8">
        <v>41138</v>
      </c>
      <c r="C32" s="3">
        <v>12500</v>
      </c>
      <c r="F32" s="33">
        <v>2</v>
      </c>
      <c r="G32" s="73">
        <v>200000</v>
      </c>
      <c r="H32" s="74"/>
    </row>
    <row r="33" spans="2:10" ht="19.5" thickBot="1" x14ac:dyDescent="0.35">
      <c r="B33" s="8"/>
      <c r="C33" s="2">
        <f>SUM(C24:C32)</f>
        <v>147208.5</v>
      </c>
      <c r="D33" s="2">
        <f>C33</f>
        <v>147208.5</v>
      </c>
      <c r="F33" s="33">
        <v>3</v>
      </c>
      <c r="G33" s="67">
        <v>251530.5</v>
      </c>
      <c r="H33" s="75"/>
    </row>
    <row r="34" spans="2:10" x14ac:dyDescent="0.25">
      <c r="B34" s="8"/>
      <c r="C34" s="4"/>
      <c r="D34" s="4"/>
      <c r="F34" s="7"/>
      <c r="G34" s="7"/>
      <c r="H34" s="7"/>
    </row>
    <row r="35" spans="2:10" x14ac:dyDescent="0.25">
      <c r="B35" s="8">
        <v>41139</v>
      </c>
      <c r="C35" s="4">
        <v>20000</v>
      </c>
      <c r="D35" s="4"/>
    </row>
    <row r="36" spans="2:10" ht="15.75" thickBot="1" x14ac:dyDescent="0.3">
      <c r="B36" s="8">
        <v>41139</v>
      </c>
      <c r="C36" s="4">
        <v>20000</v>
      </c>
      <c r="D36" s="4"/>
    </row>
    <row r="37" spans="2:10" ht="18.75" x14ac:dyDescent="0.3">
      <c r="B37" s="8">
        <v>41139</v>
      </c>
      <c r="C37" s="4">
        <v>9000</v>
      </c>
      <c r="F37" s="16" t="s">
        <v>6</v>
      </c>
      <c r="G37" s="17"/>
      <c r="H37" s="18"/>
    </row>
    <row r="38" spans="2:10" ht="19.5" thickBot="1" x14ac:dyDescent="0.35">
      <c r="B38" s="8">
        <v>41139</v>
      </c>
      <c r="C38" s="34">
        <v>20000</v>
      </c>
      <c r="F38" s="19" t="s">
        <v>5</v>
      </c>
      <c r="G38" s="20"/>
      <c r="H38" s="21">
        <f>G27-G32-G31-G33</f>
        <v>0</v>
      </c>
      <c r="J38" s="40"/>
    </row>
    <row r="39" spans="2:10" x14ac:dyDescent="0.25">
      <c r="B39" s="8">
        <v>41139</v>
      </c>
      <c r="C39" s="4">
        <v>15000</v>
      </c>
      <c r="D39" s="4"/>
      <c r="H39" s="40"/>
      <c r="I39" s="45"/>
    </row>
    <row r="40" spans="2:10" ht="19.5" thickBot="1" x14ac:dyDescent="0.35">
      <c r="B40" s="8">
        <v>41139</v>
      </c>
      <c r="C40" s="32">
        <v>16934.5</v>
      </c>
      <c r="F40" s="15"/>
      <c r="G40" s="7"/>
      <c r="H40" s="7"/>
    </row>
    <row r="41" spans="2:10" ht="19.5" thickTop="1" x14ac:dyDescent="0.3">
      <c r="B41" s="8"/>
      <c r="C41" s="4">
        <f>SUM(C35:C40)</f>
        <v>100934.5</v>
      </c>
      <c r="D41" s="4">
        <f>C41</f>
        <v>100934.5</v>
      </c>
      <c r="F41" s="38"/>
      <c r="G41" s="15"/>
      <c r="H41" s="39"/>
    </row>
    <row r="42" spans="2:10" x14ac:dyDescent="0.25">
      <c r="B42" s="8"/>
      <c r="C42" s="4"/>
      <c r="D42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4">
    <mergeCell ref="G27:H27"/>
    <mergeCell ref="G31:H31"/>
    <mergeCell ref="G32:H32"/>
    <mergeCell ref="G33:H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24</v>
      </c>
    </row>
    <row r="2" spans="2:8" x14ac:dyDescent="0.25">
      <c r="B2" s="1"/>
      <c r="F2" s="1"/>
      <c r="G2" s="2"/>
      <c r="H2" s="2"/>
    </row>
    <row r="3" spans="2:8" ht="15.75" thickBot="1" x14ac:dyDescent="0.3">
      <c r="B3" s="8">
        <v>41142</v>
      </c>
      <c r="C3" s="32">
        <v>13858</v>
      </c>
      <c r="D3" s="4"/>
      <c r="F3" s="8">
        <v>41148</v>
      </c>
      <c r="G3" s="4">
        <v>20000</v>
      </c>
      <c r="H3" s="4"/>
    </row>
    <row r="4" spans="2:8" ht="15.75" thickTop="1" x14ac:dyDescent="0.25">
      <c r="B4" s="8"/>
      <c r="C4" s="4">
        <f>SUM(C3)</f>
        <v>13858</v>
      </c>
      <c r="D4" s="4">
        <f>C4</f>
        <v>13858</v>
      </c>
      <c r="F4" s="8">
        <v>41148</v>
      </c>
      <c r="G4" s="4">
        <v>20000</v>
      </c>
      <c r="H4" s="4"/>
    </row>
    <row r="5" spans="2:8" x14ac:dyDescent="0.25">
      <c r="B5" s="8"/>
      <c r="C5" s="4"/>
      <c r="D5" s="4"/>
      <c r="F5" s="8">
        <v>41148</v>
      </c>
      <c r="G5" s="4">
        <v>20000</v>
      </c>
      <c r="H5" s="4"/>
    </row>
    <row r="6" spans="2:8" x14ac:dyDescent="0.25">
      <c r="B6" s="1"/>
      <c r="D6" s="4"/>
      <c r="F6" s="8">
        <v>41148</v>
      </c>
      <c r="G6" s="34">
        <v>4029.5</v>
      </c>
    </row>
    <row r="7" spans="2:8" x14ac:dyDescent="0.25">
      <c r="B7" s="8">
        <v>41143</v>
      </c>
      <c r="C7" s="4">
        <v>15000</v>
      </c>
      <c r="D7" s="4"/>
      <c r="F7" s="8">
        <v>41148</v>
      </c>
      <c r="G7" s="34">
        <v>10000</v>
      </c>
      <c r="H7" s="2"/>
    </row>
    <row r="8" spans="2:8" ht="15.75" thickBot="1" x14ac:dyDescent="0.3">
      <c r="B8" s="8">
        <v>41143</v>
      </c>
      <c r="C8" s="2">
        <v>5620</v>
      </c>
      <c r="F8" s="8">
        <v>41148</v>
      </c>
      <c r="G8" s="3">
        <v>20000</v>
      </c>
    </row>
    <row r="9" spans="2:8" ht="15.75" thickBot="1" x14ac:dyDescent="0.3">
      <c r="B9" s="1">
        <v>41143</v>
      </c>
      <c r="C9" s="3">
        <v>13410.5</v>
      </c>
      <c r="F9" s="1"/>
      <c r="G9" s="4">
        <f>SUM(G2:G8)</f>
        <v>94029.5</v>
      </c>
      <c r="H9" s="4">
        <f>G9</f>
        <v>94029.5</v>
      </c>
    </row>
    <row r="10" spans="2:8" x14ac:dyDescent="0.25">
      <c r="B10" s="8"/>
      <c r="C10" s="2">
        <f>SUM(C7:C9)</f>
        <v>34030.5</v>
      </c>
      <c r="D10" s="4">
        <f>C10</f>
        <v>34030.5</v>
      </c>
      <c r="F10" s="8"/>
      <c r="G10" s="4"/>
      <c r="H10" s="46"/>
    </row>
    <row r="11" spans="2:8" x14ac:dyDescent="0.25">
      <c r="B11" s="8"/>
      <c r="C11" s="4"/>
      <c r="D11" s="4"/>
      <c r="F11" s="8">
        <v>41149</v>
      </c>
      <c r="G11" s="4">
        <v>20000</v>
      </c>
      <c r="H11" s="4"/>
    </row>
    <row r="12" spans="2:8" x14ac:dyDescent="0.25">
      <c r="B12" s="8">
        <v>41144</v>
      </c>
      <c r="C12" s="2">
        <v>10000</v>
      </c>
      <c r="F12" s="8">
        <v>41149</v>
      </c>
      <c r="G12" s="4">
        <v>20000</v>
      </c>
      <c r="H12" s="4"/>
    </row>
    <row r="13" spans="2:8" x14ac:dyDescent="0.25">
      <c r="B13" s="1">
        <v>41144</v>
      </c>
      <c r="C13" s="4">
        <v>20000</v>
      </c>
      <c r="F13" s="8">
        <v>41149</v>
      </c>
      <c r="G13" s="34">
        <v>20000</v>
      </c>
    </row>
    <row r="14" spans="2:8" ht="15.75" thickBot="1" x14ac:dyDescent="0.3">
      <c r="B14" s="1">
        <v>41144</v>
      </c>
      <c r="C14" s="2">
        <v>20000</v>
      </c>
      <c r="F14" s="8">
        <v>41149</v>
      </c>
      <c r="G14" s="32">
        <v>18000</v>
      </c>
      <c r="H14" s="4"/>
    </row>
    <row r="15" spans="2:8" ht="15.75" thickTop="1" x14ac:dyDescent="0.25">
      <c r="B15" s="1">
        <v>41144</v>
      </c>
      <c r="C15" s="4">
        <v>9500</v>
      </c>
      <c r="F15" s="8"/>
      <c r="G15" s="4">
        <f>SUM(G11:G14)</f>
        <v>78000</v>
      </c>
      <c r="H15" s="4">
        <f>G15</f>
        <v>78000</v>
      </c>
    </row>
    <row r="16" spans="2:8" x14ac:dyDescent="0.25">
      <c r="B16" s="42">
        <v>41144</v>
      </c>
      <c r="C16" s="2">
        <v>13085</v>
      </c>
      <c r="F16" s="8"/>
    </row>
    <row r="17" spans="2:9" ht="15.75" thickBot="1" x14ac:dyDescent="0.3">
      <c r="B17" s="42"/>
      <c r="C17" s="35">
        <v>0</v>
      </c>
      <c r="F17" s="1">
        <v>41150</v>
      </c>
      <c r="G17" s="4">
        <v>4070</v>
      </c>
    </row>
    <row r="18" spans="2:9" ht="15.75" thickTop="1" x14ac:dyDescent="0.25">
      <c r="B18" s="44"/>
      <c r="C18" s="4">
        <f>SUM(C12:C17)</f>
        <v>72585</v>
      </c>
      <c r="D18" s="4">
        <f>C18</f>
        <v>72585</v>
      </c>
      <c r="F18" s="1">
        <v>41150</v>
      </c>
      <c r="G18" s="4">
        <v>25000</v>
      </c>
      <c r="H18" s="4"/>
    </row>
    <row r="19" spans="2:9" x14ac:dyDescent="0.25">
      <c r="B19" s="44"/>
      <c r="C19" s="34"/>
      <c r="D19" s="4"/>
      <c r="F19" s="1">
        <v>41150</v>
      </c>
      <c r="G19" s="2">
        <v>9854.5</v>
      </c>
      <c r="H19" s="2"/>
    </row>
    <row r="20" spans="2:9" x14ac:dyDescent="0.25">
      <c r="B20" s="44">
        <v>41145</v>
      </c>
      <c r="C20" s="43">
        <v>20000</v>
      </c>
      <c r="D20" s="4"/>
      <c r="F20" s="8">
        <v>41150</v>
      </c>
      <c r="G20" s="4">
        <v>9812.5</v>
      </c>
      <c r="H20" s="4"/>
      <c r="I20" s="7"/>
    </row>
    <row r="21" spans="2:9" x14ac:dyDescent="0.25">
      <c r="B21" s="44">
        <v>41145</v>
      </c>
      <c r="C21" s="34">
        <v>20000</v>
      </c>
      <c r="F21" s="1"/>
      <c r="G21" s="2">
        <f>SUM(G17:G20)</f>
        <v>48737</v>
      </c>
      <c r="H21" s="2">
        <f>G21</f>
        <v>48737</v>
      </c>
      <c r="I21" s="7"/>
    </row>
    <row r="22" spans="2:9" x14ac:dyDescent="0.25">
      <c r="B22" s="8">
        <v>41145</v>
      </c>
      <c r="C22" s="4">
        <v>3000</v>
      </c>
      <c r="D22" s="4"/>
      <c r="I22" s="7"/>
    </row>
    <row r="23" spans="2:9" x14ac:dyDescent="0.25">
      <c r="B23" s="8">
        <v>41145</v>
      </c>
      <c r="C23" s="4">
        <v>14897</v>
      </c>
      <c r="D23" s="4"/>
      <c r="F23" s="1">
        <v>41151</v>
      </c>
      <c r="G23" s="2">
        <v>20000</v>
      </c>
      <c r="I23" s="7"/>
    </row>
    <row r="24" spans="2:9" x14ac:dyDescent="0.25">
      <c r="B24" s="1">
        <v>41145</v>
      </c>
      <c r="C24" s="2">
        <v>20000</v>
      </c>
      <c r="F24" s="1">
        <v>41151</v>
      </c>
      <c r="G24" s="2">
        <v>10000</v>
      </c>
      <c r="I24" s="7"/>
    </row>
    <row r="25" spans="2:9" ht="15.75" thickBot="1" x14ac:dyDescent="0.3">
      <c r="B25" s="1">
        <v>41145</v>
      </c>
      <c r="C25" s="3">
        <v>20000</v>
      </c>
      <c r="F25" s="1">
        <v>41151</v>
      </c>
      <c r="G25" s="3">
        <v>20000</v>
      </c>
      <c r="I25" s="7"/>
    </row>
    <row r="26" spans="2:9" ht="15.75" thickBot="1" x14ac:dyDescent="0.3">
      <c r="B26" s="1"/>
      <c r="C26" s="2">
        <f>SUM(C20:C25)</f>
        <v>97897</v>
      </c>
      <c r="D26" s="2">
        <f>C26</f>
        <v>97897</v>
      </c>
      <c r="G26" s="2">
        <f>SUM(G23:G25)</f>
        <v>50000</v>
      </c>
      <c r="H26" s="2">
        <f>G26</f>
        <v>50000</v>
      </c>
      <c r="I26" s="7"/>
    </row>
    <row r="27" spans="2:9" ht="19.5" thickBot="1" x14ac:dyDescent="0.35">
      <c r="B27" s="1"/>
      <c r="F27" s="5" t="s">
        <v>1</v>
      </c>
      <c r="G27" s="67">
        <f>D4+D10+D18+D26+D37+D42+H9+H15+H21+H26</f>
        <v>655344.5</v>
      </c>
      <c r="H27" s="68"/>
      <c r="I27" s="7"/>
    </row>
    <row r="28" spans="2:9" x14ac:dyDescent="0.25">
      <c r="B28" s="1">
        <v>41146</v>
      </c>
      <c r="C28" s="2">
        <v>15000</v>
      </c>
      <c r="F28" s="7"/>
      <c r="G28" s="4"/>
      <c r="H28" s="4"/>
      <c r="I28" s="7"/>
    </row>
    <row r="29" spans="2:9" ht="15.75" thickBot="1" x14ac:dyDescent="0.3">
      <c r="B29" s="1">
        <v>41146</v>
      </c>
      <c r="C29" s="2">
        <v>10000</v>
      </c>
      <c r="F29" s="7"/>
      <c r="G29" s="4"/>
      <c r="H29" s="4"/>
      <c r="I29" s="7"/>
    </row>
    <row r="30" spans="2:9" ht="18.75" x14ac:dyDescent="0.3">
      <c r="B30" s="8">
        <v>41146</v>
      </c>
      <c r="C30" s="4">
        <v>20000</v>
      </c>
      <c r="F30" s="9" t="s">
        <v>13</v>
      </c>
      <c r="G30" s="10"/>
      <c r="H30" s="11"/>
    </row>
    <row r="31" spans="2:9" ht="19.5" thickBot="1" x14ac:dyDescent="0.35">
      <c r="B31" s="8">
        <v>41146</v>
      </c>
      <c r="C31" s="4">
        <v>98</v>
      </c>
      <c r="F31" s="33">
        <v>1</v>
      </c>
      <c r="G31" s="73">
        <v>200000</v>
      </c>
      <c r="H31" s="74"/>
    </row>
    <row r="32" spans="2:9" ht="19.5" thickBot="1" x14ac:dyDescent="0.35">
      <c r="B32" s="8">
        <v>41146</v>
      </c>
      <c r="C32" s="4">
        <v>20000</v>
      </c>
      <c r="F32" s="33">
        <v>2</v>
      </c>
      <c r="G32" s="73">
        <v>200000</v>
      </c>
      <c r="H32" s="74"/>
    </row>
    <row r="33" spans="2:10" ht="19.5" thickBot="1" x14ac:dyDescent="0.35">
      <c r="B33" s="8">
        <v>41146</v>
      </c>
      <c r="C33" s="4">
        <v>20000</v>
      </c>
      <c r="F33" s="33">
        <v>3</v>
      </c>
      <c r="G33" s="67">
        <v>255345</v>
      </c>
      <c r="H33" s="75"/>
    </row>
    <row r="34" spans="2:10" x14ac:dyDescent="0.25">
      <c r="B34" s="8">
        <v>41146</v>
      </c>
      <c r="C34" s="2">
        <v>20000</v>
      </c>
      <c r="F34" s="7"/>
      <c r="G34" s="7"/>
      <c r="H34" s="7"/>
    </row>
    <row r="35" spans="2:10" x14ac:dyDescent="0.25">
      <c r="B35" s="8">
        <v>41146</v>
      </c>
      <c r="C35" s="4">
        <v>20000</v>
      </c>
      <c r="D35" s="4"/>
    </row>
    <row r="36" spans="2:10" ht="15.75" thickBot="1" x14ac:dyDescent="0.3">
      <c r="B36" s="8">
        <v>41146</v>
      </c>
      <c r="C36" s="3">
        <v>10000</v>
      </c>
      <c r="D36" s="4"/>
    </row>
    <row r="37" spans="2:10" ht="18.75" x14ac:dyDescent="0.3">
      <c r="B37" s="8"/>
      <c r="C37" s="4">
        <f>SUM(C28:C36)</f>
        <v>135098</v>
      </c>
      <c r="D37" s="2">
        <f>C37</f>
        <v>135098</v>
      </c>
      <c r="F37" s="16" t="s">
        <v>6</v>
      </c>
      <c r="G37" s="17"/>
      <c r="H37" s="18"/>
    </row>
    <row r="38" spans="2:10" ht="19.5" thickBot="1" x14ac:dyDescent="0.35">
      <c r="B38" s="8"/>
      <c r="C38" s="34"/>
      <c r="F38" s="19" t="s">
        <v>5</v>
      </c>
      <c r="G38" s="20"/>
      <c r="H38" s="21">
        <f>G27-G32-G31-G33</f>
        <v>-0.5</v>
      </c>
      <c r="J38" s="40"/>
    </row>
    <row r="39" spans="2:10" x14ac:dyDescent="0.25">
      <c r="B39" s="8">
        <v>41147</v>
      </c>
      <c r="C39" s="4">
        <v>14000</v>
      </c>
      <c r="D39" s="4"/>
      <c r="H39" s="40"/>
      <c r="I39" s="45"/>
    </row>
    <row r="40" spans="2:10" ht="18.75" x14ac:dyDescent="0.3">
      <c r="B40" s="8">
        <v>41147</v>
      </c>
      <c r="C40" s="4">
        <v>2109.5</v>
      </c>
      <c r="F40" s="15"/>
      <c r="G40" s="7"/>
      <c r="H40" s="7"/>
    </row>
    <row r="41" spans="2:10" ht="19.5" thickBot="1" x14ac:dyDescent="0.35">
      <c r="B41" s="8">
        <v>41147</v>
      </c>
      <c r="C41" s="32">
        <v>15000</v>
      </c>
      <c r="D41" s="4"/>
      <c r="F41" s="38"/>
      <c r="G41" s="15"/>
      <c r="H41" s="39"/>
    </row>
    <row r="42" spans="2:10" ht="15.75" thickTop="1" x14ac:dyDescent="0.25">
      <c r="B42" s="8"/>
      <c r="C42" s="4">
        <f>SUM(C39:C41)</f>
        <v>31109.5</v>
      </c>
      <c r="D42" s="2">
        <f>C42</f>
        <v>31109.5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4">
    <mergeCell ref="G27:H27"/>
    <mergeCell ref="G31:H31"/>
    <mergeCell ref="G32:H32"/>
    <mergeCell ref="G33:H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25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/>
      <c r="G3" s="4"/>
      <c r="H3" s="4"/>
    </row>
    <row r="4" spans="2:8" x14ac:dyDescent="0.25">
      <c r="B4" s="8"/>
      <c r="C4" s="4"/>
      <c r="D4" s="4"/>
      <c r="F4" s="8"/>
      <c r="G4" s="4"/>
      <c r="H4" s="4"/>
    </row>
    <row r="5" spans="2:8" x14ac:dyDescent="0.25">
      <c r="B5" s="8">
        <v>41151</v>
      </c>
      <c r="C5" s="4">
        <v>3248</v>
      </c>
      <c r="D5" s="4"/>
      <c r="F5" s="8">
        <v>41156</v>
      </c>
      <c r="G5" s="4">
        <v>25750</v>
      </c>
      <c r="H5" s="4"/>
    </row>
    <row r="6" spans="2:8" x14ac:dyDescent="0.25">
      <c r="B6" s="1">
        <v>41151</v>
      </c>
      <c r="C6" s="2">
        <v>10000</v>
      </c>
      <c r="D6" s="4"/>
      <c r="F6" s="8">
        <v>41156</v>
      </c>
      <c r="G6" s="34">
        <v>16254</v>
      </c>
    </row>
    <row r="7" spans="2:8" ht="15.75" thickBot="1" x14ac:dyDescent="0.3">
      <c r="B7" s="8">
        <v>41151</v>
      </c>
      <c r="C7" s="32">
        <v>20000</v>
      </c>
      <c r="D7" s="4"/>
      <c r="F7" s="8">
        <v>41156</v>
      </c>
      <c r="G7" s="34">
        <v>20000</v>
      </c>
      <c r="H7" s="2"/>
    </row>
    <row r="8" spans="2:8" ht="16.5" thickTop="1" thickBot="1" x14ac:dyDescent="0.3">
      <c r="B8" s="8"/>
      <c r="C8" s="2">
        <f>SUM(C5:C7)</f>
        <v>33248</v>
      </c>
      <c r="D8" s="2">
        <f>C8</f>
        <v>33248</v>
      </c>
      <c r="F8" s="8">
        <v>41156</v>
      </c>
      <c r="G8" s="3">
        <v>20000</v>
      </c>
    </row>
    <row r="9" spans="2:8" x14ac:dyDescent="0.25">
      <c r="B9" s="1"/>
      <c r="C9" s="4"/>
      <c r="F9" s="1"/>
      <c r="G9" s="4">
        <f>SUM(G5:G8)</f>
        <v>82004</v>
      </c>
      <c r="H9" s="4">
        <f>G9</f>
        <v>82004</v>
      </c>
    </row>
    <row r="10" spans="2:8" x14ac:dyDescent="0.25">
      <c r="B10" s="8">
        <v>41152</v>
      </c>
      <c r="C10" s="4">
        <v>10000</v>
      </c>
      <c r="D10" s="4"/>
      <c r="F10" s="8"/>
      <c r="G10" s="4"/>
      <c r="H10" s="46"/>
    </row>
    <row r="11" spans="2:8" x14ac:dyDescent="0.25">
      <c r="B11" s="8">
        <v>41152</v>
      </c>
      <c r="C11" s="4">
        <v>20000</v>
      </c>
      <c r="D11" s="4"/>
      <c r="F11" s="8">
        <v>41157</v>
      </c>
      <c r="G11" s="4">
        <v>7500</v>
      </c>
      <c r="H11" s="4"/>
    </row>
    <row r="12" spans="2:8" x14ac:dyDescent="0.25">
      <c r="B12" s="8">
        <v>41152</v>
      </c>
      <c r="C12" s="2">
        <v>20000</v>
      </c>
      <c r="F12" s="8">
        <v>41157</v>
      </c>
      <c r="G12" s="4">
        <v>12519</v>
      </c>
      <c r="H12" s="4"/>
    </row>
    <row r="13" spans="2:8" x14ac:dyDescent="0.25">
      <c r="B13" s="1">
        <v>41152</v>
      </c>
      <c r="C13" s="4">
        <v>20000</v>
      </c>
      <c r="F13" s="8">
        <v>41157</v>
      </c>
      <c r="G13" s="34">
        <v>20000</v>
      </c>
    </row>
    <row r="14" spans="2:8" ht="15.75" thickBot="1" x14ac:dyDescent="0.3">
      <c r="B14" s="1">
        <v>41152</v>
      </c>
      <c r="C14" s="2">
        <v>20000</v>
      </c>
      <c r="F14" s="8">
        <v>41157</v>
      </c>
      <c r="G14" s="32">
        <v>20000</v>
      </c>
      <c r="H14" s="4"/>
    </row>
    <row r="15" spans="2:8" ht="15.75" thickTop="1" x14ac:dyDescent="0.25">
      <c r="B15" s="1">
        <v>41152</v>
      </c>
      <c r="C15" s="4">
        <v>18500</v>
      </c>
      <c r="F15" s="8"/>
      <c r="G15" s="4">
        <f>SUM(G11:G14)</f>
        <v>60019</v>
      </c>
      <c r="H15" s="4">
        <f>G15</f>
        <v>60019</v>
      </c>
    </row>
    <row r="16" spans="2:8" x14ac:dyDescent="0.25">
      <c r="B16" s="42">
        <v>41152</v>
      </c>
      <c r="C16" s="2">
        <v>20000</v>
      </c>
      <c r="F16" s="8"/>
    </row>
    <row r="17" spans="2:9" ht="15.75" thickBot="1" x14ac:dyDescent="0.3">
      <c r="B17" s="42">
        <v>41152</v>
      </c>
      <c r="C17" s="35">
        <v>3518</v>
      </c>
      <c r="F17" s="1"/>
      <c r="G17" s="4"/>
    </row>
    <row r="18" spans="2:9" ht="15.75" thickTop="1" x14ac:dyDescent="0.25">
      <c r="B18" s="44"/>
      <c r="C18" s="4">
        <f>SUM(C10:C17)</f>
        <v>132018</v>
      </c>
      <c r="D18" s="4">
        <f>C18</f>
        <v>132018</v>
      </c>
      <c r="F18" s="1"/>
      <c r="G18" s="4"/>
      <c r="H18" s="4"/>
    </row>
    <row r="19" spans="2:9" x14ac:dyDescent="0.25">
      <c r="B19" s="44"/>
      <c r="C19" s="34"/>
      <c r="D19" s="4"/>
      <c r="F19" s="1"/>
      <c r="G19" s="2"/>
      <c r="H19" s="2"/>
    </row>
    <row r="20" spans="2:9" ht="15.75" thickBot="1" x14ac:dyDescent="0.3">
      <c r="B20" s="44">
        <v>41153</v>
      </c>
      <c r="C20" s="43">
        <v>20000</v>
      </c>
      <c r="D20" s="4"/>
      <c r="F20" s="8">
        <v>41158</v>
      </c>
      <c r="G20" s="32">
        <v>20000</v>
      </c>
      <c r="H20" s="4"/>
      <c r="I20" s="7"/>
    </row>
    <row r="21" spans="2:9" ht="15.75" thickTop="1" x14ac:dyDescent="0.25">
      <c r="B21" s="44">
        <v>41153</v>
      </c>
      <c r="C21" s="34">
        <v>20000</v>
      </c>
      <c r="F21" s="1"/>
      <c r="G21" s="2">
        <f>SUM(G17:G20)</f>
        <v>20000</v>
      </c>
      <c r="H21" s="2">
        <f>G21</f>
        <v>20000</v>
      </c>
      <c r="I21" s="7"/>
    </row>
    <row r="22" spans="2:9" x14ac:dyDescent="0.25">
      <c r="B22" s="8">
        <v>41153</v>
      </c>
      <c r="C22" s="4">
        <v>15000</v>
      </c>
      <c r="D22" s="4"/>
      <c r="I22" s="7"/>
    </row>
    <row r="23" spans="2:9" x14ac:dyDescent="0.25">
      <c r="B23" s="8">
        <v>41153</v>
      </c>
      <c r="C23" s="4">
        <v>2131</v>
      </c>
      <c r="D23" s="4"/>
      <c r="F23" s="1"/>
      <c r="G23" s="2"/>
      <c r="I23" s="7"/>
    </row>
    <row r="24" spans="2:9" x14ac:dyDescent="0.25">
      <c r="B24" s="1">
        <v>41153</v>
      </c>
      <c r="C24" s="2">
        <v>20000</v>
      </c>
      <c r="F24" s="1"/>
      <c r="G24" s="2"/>
      <c r="I24" s="7"/>
    </row>
    <row r="25" spans="2:9" ht="15.75" thickBot="1" x14ac:dyDescent="0.3">
      <c r="B25" s="1">
        <v>41153</v>
      </c>
      <c r="C25" s="4">
        <v>7500</v>
      </c>
      <c r="F25" s="1"/>
      <c r="G25" s="3"/>
      <c r="I25" s="7"/>
    </row>
    <row r="26" spans="2:9" ht="15.75" thickBot="1" x14ac:dyDescent="0.3">
      <c r="B26" s="1">
        <v>41153</v>
      </c>
      <c r="C26" s="3">
        <v>8000</v>
      </c>
      <c r="G26" s="2">
        <f>SUM(G23:G25)</f>
        <v>0</v>
      </c>
      <c r="H26" s="2">
        <f>G26</f>
        <v>0</v>
      </c>
      <c r="I26" s="7"/>
    </row>
    <row r="27" spans="2:9" ht="19.5" thickBot="1" x14ac:dyDescent="0.35">
      <c r="B27" s="1"/>
      <c r="C27" s="2">
        <f>SUM(C20:C26)</f>
        <v>92631</v>
      </c>
      <c r="D27" s="2">
        <f>C27</f>
        <v>92631</v>
      </c>
      <c r="F27" s="5" t="s">
        <v>1</v>
      </c>
      <c r="G27" s="67">
        <f>D8+D18+D27+D34+D42+H9+H15+H21</f>
        <v>546515</v>
      </c>
      <c r="H27" s="68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8.75" x14ac:dyDescent="0.3">
      <c r="B30" s="8">
        <v>41154</v>
      </c>
      <c r="C30" s="4">
        <v>10803.5</v>
      </c>
      <c r="F30" s="9" t="s">
        <v>13</v>
      </c>
      <c r="G30" s="10"/>
      <c r="H30" s="11"/>
    </row>
    <row r="31" spans="2:9" ht="19.5" thickBot="1" x14ac:dyDescent="0.35">
      <c r="B31" s="8">
        <v>41154</v>
      </c>
      <c r="C31" s="4">
        <v>20000</v>
      </c>
      <c r="F31" s="33">
        <v>1</v>
      </c>
      <c r="G31" s="73">
        <v>275000</v>
      </c>
      <c r="H31" s="74"/>
    </row>
    <row r="32" spans="2:9" ht="19.5" thickBot="1" x14ac:dyDescent="0.35">
      <c r="B32" s="8">
        <v>41154</v>
      </c>
      <c r="C32" s="4">
        <v>20000</v>
      </c>
      <c r="F32" s="33">
        <v>2</v>
      </c>
      <c r="G32" s="73">
        <v>180000</v>
      </c>
      <c r="H32" s="74"/>
    </row>
    <row r="33" spans="2:10" ht="19.5" thickBot="1" x14ac:dyDescent="0.35">
      <c r="B33" s="8">
        <v>41154</v>
      </c>
      <c r="C33" s="32">
        <v>17500</v>
      </c>
      <c r="F33" s="33">
        <v>3</v>
      </c>
      <c r="G33" s="67">
        <v>91515.5</v>
      </c>
      <c r="H33" s="75"/>
    </row>
    <row r="34" spans="2:10" ht="15.75" thickTop="1" x14ac:dyDescent="0.25">
      <c r="B34" s="8"/>
      <c r="C34" s="2">
        <f>SUM(C30:C33)</f>
        <v>68303.5</v>
      </c>
      <c r="D34" s="2">
        <f>C34</f>
        <v>68303.5</v>
      </c>
      <c r="F34" s="7"/>
      <c r="G34" s="7"/>
      <c r="H34" s="7"/>
    </row>
    <row r="35" spans="2:10" x14ac:dyDescent="0.25">
      <c r="B35" s="8"/>
      <c r="C35" s="4"/>
      <c r="D35" s="4"/>
    </row>
    <row r="36" spans="2:10" ht="15.75" thickBot="1" x14ac:dyDescent="0.3">
      <c r="B36" s="8"/>
      <c r="C36" s="4"/>
      <c r="D36" s="4"/>
    </row>
    <row r="37" spans="2:10" ht="18.75" x14ac:dyDescent="0.3">
      <c r="B37" s="8"/>
      <c r="C37" s="4"/>
      <c r="D37" s="4"/>
      <c r="F37" s="16" t="s">
        <v>6</v>
      </c>
      <c r="G37" s="17"/>
      <c r="H37" s="18"/>
    </row>
    <row r="38" spans="2:10" ht="19.5" thickBot="1" x14ac:dyDescent="0.35">
      <c r="B38" s="8">
        <v>41155</v>
      </c>
      <c r="C38" s="34">
        <v>20000</v>
      </c>
      <c r="F38" s="19" t="s">
        <v>5</v>
      </c>
      <c r="G38" s="20"/>
      <c r="H38" s="21">
        <f>G27-G32-G31-G33</f>
        <v>-0.5</v>
      </c>
      <c r="J38" s="40"/>
    </row>
    <row r="39" spans="2:10" x14ac:dyDescent="0.25">
      <c r="B39" s="8">
        <v>41155</v>
      </c>
      <c r="C39" s="4">
        <v>8500</v>
      </c>
      <c r="D39" s="4"/>
      <c r="H39" s="40"/>
      <c r="I39" s="45"/>
    </row>
    <row r="40" spans="2:10" ht="18.75" x14ac:dyDescent="0.3">
      <c r="B40" s="8">
        <v>41155</v>
      </c>
      <c r="C40" s="4">
        <v>20000</v>
      </c>
      <c r="F40" s="15"/>
      <c r="G40" s="7"/>
      <c r="H40" s="7"/>
    </row>
    <row r="41" spans="2:10" ht="19.5" thickBot="1" x14ac:dyDescent="0.35">
      <c r="B41" s="8">
        <v>41155</v>
      </c>
      <c r="C41" s="32">
        <v>9791.5</v>
      </c>
      <c r="D41" s="4"/>
      <c r="F41" s="38"/>
      <c r="G41" s="15"/>
      <c r="H41" s="39"/>
    </row>
    <row r="42" spans="2:10" ht="15.75" thickTop="1" x14ac:dyDescent="0.25">
      <c r="B42" s="8"/>
      <c r="C42" s="4">
        <f>SUM(C38:C41)</f>
        <v>58291.5</v>
      </c>
      <c r="D42" s="2">
        <f>C42</f>
        <v>58291.5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4">
    <mergeCell ref="G27:H27"/>
    <mergeCell ref="G31:H31"/>
    <mergeCell ref="G32:H32"/>
    <mergeCell ref="G33:H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"/>
  <sheetViews>
    <sheetView topLeftCell="A22" workbookViewId="0">
      <selection activeCell="L35" sqref="L35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26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/>
      <c r="G3" s="4">
        <v>41.5</v>
      </c>
      <c r="H3" s="4"/>
    </row>
    <row r="4" spans="2:8" x14ac:dyDescent="0.25">
      <c r="B4" s="8">
        <v>41158</v>
      </c>
      <c r="C4" s="4">
        <v>4755.5</v>
      </c>
      <c r="D4" s="4"/>
      <c r="F4" s="8">
        <v>41163</v>
      </c>
      <c r="G4" s="4">
        <v>15950</v>
      </c>
      <c r="H4" s="4"/>
    </row>
    <row r="5" spans="2:8" x14ac:dyDescent="0.25">
      <c r="B5" s="8">
        <v>41158</v>
      </c>
      <c r="C5" s="4">
        <v>8000</v>
      </c>
      <c r="D5" s="4"/>
      <c r="F5" s="8">
        <v>41163</v>
      </c>
      <c r="G5" s="4">
        <v>10050</v>
      </c>
      <c r="H5" s="4"/>
    </row>
    <row r="6" spans="2:8" x14ac:dyDescent="0.25">
      <c r="B6" s="1">
        <v>41158</v>
      </c>
      <c r="C6" s="2">
        <v>13500</v>
      </c>
      <c r="D6" s="4"/>
      <c r="F6" s="8">
        <v>41163</v>
      </c>
      <c r="G6" s="34">
        <v>20000</v>
      </c>
    </row>
    <row r="7" spans="2:8" ht="15.75" thickBot="1" x14ac:dyDescent="0.3">
      <c r="B7" s="8"/>
      <c r="C7" s="32">
        <v>0</v>
      </c>
      <c r="D7" s="4"/>
      <c r="F7" s="8">
        <v>41163</v>
      </c>
      <c r="G7" s="34">
        <v>20000</v>
      </c>
      <c r="H7" s="2"/>
    </row>
    <row r="8" spans="2:8" ht="16.5" thickTop="1" thickBot="1" x14ac:dyDescent="0.3">
      <c r="B8" s="8"/>
      <c r="C8" s="2">
        <f>SUM(C4:C7)</f>
        <v>26255.5</v>
      </c>
      <c r="D8" s="2">
        <f>C8</f>
        <v>26255.5</v>
      </c>
      <c r="F8" s="8">
        <v>41163</v>
      </c>
      <c r="G8" s="3">
        <v>20000</v>
      </c>
    </row>
    <row r="9" spans="2:8" x14ac:dyDescent="0.25">
      <c r="B9" s="1"/>
      <c r="C9" s="4"/>
      <c r="F9" s="1"/>
      <c r="G9" s="4">
        <f>SUM(G3:G8)</f>
        <v>86041.5</v>
      </c>
      <c r="H9" s="4">
        <f>G9</f>
        <v>86041.5</v>
      </c>
    </row>
    <row r="10" spans="2:8" x14ac:dyDescent="0.25">
      <c r="B10" s="8">
        <v>41159</v>
      </c>
      <c r="C10" s="47">
        <v>10000</v>
      </c>
      <c r="D10" s="4"/>
      <c r="F10" s="8"/>
      <c r="G10" s="4"/>
      <c r="H10" s="46"/>
    </row>
    <row r="11" spans="2:8" x14ac:dyDescent="0.25">
      <c r="B11" s="8">
        <v>41159</v>
      </c>
      <c r="C11" s="47">
        <v>3612</v>
      </c>
      <c r="D11" s="4"/>
      <c r="F11" s="8"/>
      <c r="G11" s="4"/>
      <c r="H11" s="4"/>
    </row>
    <row r="12" spans="2:8" x14ac:dyDescent="0.25">
      <c r="B12" s="8">
        <v>41159</v>
      </c>
      <c r="C12" s="48">
        <v>15000</v>
      </c>
      <c r="F12" s="8">
        <v>41164</v>
      </c>
      <c r="G12" s="4">
        <v>14776</v>
      </c>
      <c r="H12" s="4"/>
    </row>
    <row r="13" spans="2:8" x14ac:dyDescent="0.25">
      <c r="B13" s="1">
        <v>41159</v>
      </c>
      <c r="C13" s="47">
        <v>20000</v>
      </c>
      <c r="F13" s="8">
        <v>41164</v>
      </c>
      <c r="G13" s="34">
        <v>20000</v>
      </c>
    </row>
    <row r="14" spans="2:8" ht="15.75" thickBot="1" x14ac:dyDescent="0.3">
      <c r="B14" s="1">
        <v>41159</v>
      </c>
      <c r="C14" s="48">
        <v>20000</v>
      </c>
      <c r="F14" s="8">
        <v>41164</v>
      </c>
      <c r="G14" s="32">
        <v>7150</v>
      </c>
      <c r="H14" s="4"/>
    </row>
    <row r="15" spans="2:8" ht="15.75" thickTop="1" x14ac:dyDescent="0.25">
      <c r="B15" s="1">
        <v>41159</v>
      </c>
      <c r="C15" s="47">
        <v>20000</v>
      </c>
      <c r="F15" s="8"/>
      <c r="G15" s="4">
        <f>SUM(G12:G14)</f>
        <v>41926</v>
      </c>
      <c r="H15" s="4">
        <f>G15</f>
        <v>41926</v>
      </c>
    </row>
    <row r="16" spans="2:8" x14ac:dyDescent="0.25">
      <c r="B16" s="42">
        <v>41159</v>
      </c>
      <c r="C16" s="48">
        <v>20000</v>
      </c>
      <c r="F16" s="8"/>
    </row>
    <row r="17" spans="2:9" ht="15.75" thickBot="1" x14ac:dyDescent="0.3">
      <c r="B17" s="42">
        <v>41159</v>
      </c>
      <c r="C17" s="49">
        <v>8000</v>
      </c>
      <c r="F17" s="1">
        <v>41165</v>
      </c>
      <c r="G17" s="4">
        <v>20000</v>
      </c>
    </row>
    <row r="18" spans="2:9" ht="15.75" thickTop="1" x14ac:dyDescent="0.25">
      <c r="B18" s="44"/>
      <c r="C18" s="4">
        <f>SUM(C10:C17)</f>
        <v>116612</v>
      </c>
      <c r="D18" s="4">
        <f>C18</f>
        <v>116612</v>
      </c>
      <c r="F18" s="1">
        <v>41165</v>
      </c>
      <c r="G18" s="4">
        <v>20000</v>
      </c>
      <c r="H18" s="4"/>
    </row>
    <row r="19" spans="2:9" x14ac:dyDescent="0.25">
      <c r="B19" s="44"/>
      <c r="C19" s="34"/>
      <c r="D19" s="4"/>
      <c r="F19" s="1">
        <v>41165</v>
      </c>
      <c r="G19" s="2">
        <v>10000</v>
      </c>
      <c r="H19" s="2"/>
    </row>
    <row r="20" spans="2:9" ht="15.75" thickBot="1" x14ac:dyDescent="0.3">
      <c r="B20" s="44">
        <v>41160</v>
      </c>
      <c r="C20" s="43">
        <v>3272</v>
      </c>
      <c r="D20" s="4"/>
      <c r="F20" s="8"/>
      <c r="G20" s="32">
        <v>0</v>
      </c>
      <c r="H20" s="4"/>
      <c r="I20" s="7"/>
    </row>
    <row r="21" spans="2:9" ht="15.75" thickTop="1" x14ac:dyDescent="0.25">
      <c r="B21" s="44">
        <v>41160</v>
      </c>
      <c r="C21" s="34">
        <v>15000</v>
      </c>
      <c r="F21" s="1"/>
      <c r="G21" s="2">
        <f>SUM(G17:G20)</f>
        <v>50000</v>
      </c>
      <c r="H21" s="2">
        <f>G21</f>
        <v>50000</v>
      </c>
      <c r="I21" s="7"/>
    </row>
    <row r="22" spans="2:9" x14ac:dyDescent="0.25">
      <c r="B22" s="8">
        <v>41160</v>
      </c>
      <c r="C22" s="4">
        <v>18500</v>
      </c>
      <c r="D22" s="4"/>
      <c r="I22" s="7"/>
    </row>
    <row r="23" spans="2:9" x14ac:dyDescent="0.25">
      <c r="B23" s="8">
        <v>41160</v>
      </c>
      <c r="C23" s="4">
        <v>20000</v>
      </c>
      <c r="D23" s="4"/>
      <c r="F23" s="1"/>
      <c r="G23" s="2"/>
      <c r="I23" s="7"/>
    </row>
    <row r="24" spans="2:9" x14ac:dyDescent="0.25">
      <c r="B24" s="1">
        <v>41160</v>
      </c>
      <c r="C24" s="2">
        <v>20000</v>
      </c>
      <c r="F24" s="1"/>
      <c r="G24" s="2"/>
      <c r="I24" s="7"/>
    </row>
    <row r="25" spans="2:9" ht="15.75" thickBot="1" x14ac:dyDescent="0.3">
      <c r="B25" s="1">
        <v>41160</v>
      </c>
      <c r="C25" s="4">
        <v>20000</v>
      </c>
      <c r="F25" s="1"/>
      <c r="G25" s="3"/>
      <c r="I25" s="7"/>
    </row>
    <row r="26" spans="2:9" ht="15.75" thickBot="1" x14ac:dyDescent="0.3">
      <c r="B26" s="1"/>
      <c r="C26" s="3">
        <v>0</v>
      </c>
      <c r="G26" s="2">
        <f>SUM(G23:G25)</f>
        <v>0</v>
      </c>
      <c r="H26" s="2">
        <f>G26</f>
        <v>0</v>
      </c>
      <c r="I26" s="7"/>
    </row>
    <row r="27" spans="2:9" ht="19.5" thickBot="1" x14ac:dyDescent="0.35">
      <c r="B27" s="1"/>
      <c r="C27" s="2">
        <f>SUM(C20:C26)</f>
        <v>96772</v>
      </c>
      <c r="D27" s="2">
        <f>C27</f>
        <v>96772</v>
      </c>
      <c r="F27" s="5" t="s">
        <v>1</v>
      </c>
      <c r="G27" s="67">
        <f>D8+D18+D27+D34+D42+H9+H15+H21</f>
        <v>579444</v>
      </c>
      <c r="H27" s="68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8.75" x14ac:dyDescent="0.3">
      <c r="B30" s="8">
        <v>41161</v>
      </c>
      <c r="C30" s="4">
        <v>17847.5</v>
      </c>
      <c r="F30" s="9" t="s">
        <v>13</v>
      </c>
      <c r="G30" s="10"/>
      <c r="H30" s="11"/>
    </row>
    <row r="31" spans="2:9" ht="19.5" thickBot="1" x14ac:dyDescent="0.35">
      <c r="B31" s="8">
        <v>41161</v>
      </c>
      <c r="C31" s="4">
        <v>20000</v>
      </c>
      <c r="F31" s="33">
        <v>1</v>
      </c>
      <c r="G31" s="73">
        <v>200000</v>
      </c>
      <c r="H31" s="74"/>
    </row>
    <row r="32" spans="2:9" ht="19.5" thickBot="1" x14ac:dyDescent="0.35">
      <c r="B32" s="8">
        <v>41161</v>
      </c>
      <c r="C32" s="4">
        <v>16880</v>
      </c>
      <c r="F32" s="33">
        <v>2</v>
      </c>
      <c r="G32" s="73">
        <v>180000</v>
      </c>
      <c r="H32" s="74"/>
    </row>
    <row r="33" spans="2:9" ht="19.5" thickBot="1" x14ac:dyDescent="0.35">
      <c r="B33" s="8"/>
      <c r="C33" s="32">
        <v>0</v>
      </c>
      <c r="F33" s="33">
        <v>3</v>
      </c>
      <c r="G33" s="67">
        <v>199402.5</v>
      </c>
      <c r="H33" s="75"/>
    </row>
    <row r="34" spans="2:9" ht="15.75" thickTop="1" x14ac:dyDescent="0.25">
      <c r="B34" s="8"/>
      <c r="C34" s="2">
        <f>SUM(C30:C33)</f>
        <v>54727.5</v>
      </c>
      <c r="D34" s="2">
        <f>C34</f>
        <v>54727.5</v>
      </c>
      <c r="F34" s="7"/>
      <c r="G34" s="7"/>
      <c r="H34" s="7"/>
    </row>
    <row r="35" spans="2:9" x14ac:dyDescent="0.25">
      <c r="B35" s="8"/>
      <c r="C35" s="4"/>
      <c r="D35" s="4"/>
    </row>
    <row r="36" spans="2:9" ht="15.75" thickBot="1" x14ac:dyDescent="0.3">
      <c r="B36" s="8">
        <v>41162</v>
      </c>
      <c r="C36" s="4">
        <v>9100</v>
      </c>
      <c r="D36" s="4"/>
    </row>
    <row r="37" spans="2:9" ht="18.75" x14ac:dyDescent="0.3">
      <c r="B37" s="8">
        <v>41162</v>
      </c>
      <c r="C37" s="4">
        <v>20000</v>
      </c>
      <c r="D37" s="4"/>
      <c r="F37" s="16" t="s">
        <v>6</v>
      </c>
      <c r="G37" s="17"/>
      <c r="H37" s="18"/>
    </row>
    <row r="38" spans="2:9" ht="19.5" thickBot="1" x14ac:dyDescent="0.35">
      <c r="B38" s="8">
        <v>41162</v>
      </c>
      <c r="C38" s="34">
        <v>20000</v>
      </c>
      <c r="F38" s="19" t="s">
        <v>5</v>
      </c>
      <c r="G38" s="20"/>
      <c r="H38" s="21">
        <f>G27-G32-G31-G33</f>
        <v>41.5</v>
      </c>
    </row>
    <row r="39" spans="2:9" ht="15.75" thickBot="1" x14ac:dyDescent="0.3">
      <c r="B39" s="8">
        <v>41162</v>
      </c>
      <c r="C39" s="4">
        <v>20000</v>
      </c>
      <c r="D39" s="4"/>
      <c r="G39" s="50" t="s">
        <v>27</v>
      </c>
      <c r="H39" s="51"/>
      <c r="I39" s="45"/>
    </row>
    <row r="40" spans="2:9" ht="19.5" thickTop="1" x14ac:dyDescent="0.3">
      <c r="B40" s="8">
        <v>41162</v>
      </c>
      <c r="C40" s="4">
        <v>20000</v>
      </c>
      <c r="F40" s="15"/>
      <c r="G40" s="7"/>
      <c r="H40" s="7"/>
    </row>
    <row r="41" spans="2:9" ht="19.5" thickBot="1" x14ac:dyDescent="0.35">
      <c r="B41" s="8">
        <v>41162</v>
      </c>
      <c r="C41" s="32">
        <v>18009.5</v>
      </c>
      <c r="D41" s="4"/>
      <c r="F41" s="38"/>
      <c r="G41" s="15"/>
      <c r="H41" s="39"/>
    </row>
    <row r="42" spans="2:9" ht="15.75" thickTop="1" x14ac:dyDescent="0.25">
      <c r="B42" s="8"/>
      <c r="C42" s="4">
        <f>SUM(C36:C41)</f>
        <v>107109.5</v>
      </c>
      <c r="D42" s="2">
        <f>C42</f>
        <v>107109.5</v>
      </c>
      <c r="F42" s="7"/>
      <c r="G42" s="7"/>
      <c r="H42" s="7"/>
    </row>
    <row r="43" spans="2:9" x14ac:dyDescent="0.25">
      <c r="B43" s="8"/>
      <c r="C43" s="4"/>
      <c r="D43" s="4"/>
    </row>
    <row r="44" spans="2:9" x14ac:dyDescent="0.25">
      <c r="B44" s="8"/>
      <c r="C44" s="4"/>
      <c r="D44" s="4"/>
    </row>
    <row r="45" spans="2:9" x14ac:dyDescent="0.25">
      <c r="B45" s="7"/>
      <c r="C45" s="4"/>
      <c r="D45" s="4"/>
    </row>
    <row r="46" spans="2:9" x14ac:dyDescent="0.25">
      <c r="B46" s="8"/>
      <c r="C46" s="4"/>
      <c r="D46" s="4"/>
    </row>
    <row r="47" spans="2:9" x14ac:dyDescent="0.25">
      <c r="B47" s="8"/>
      <c r="C47" s="4"/>
      <c r="D47" s="4"/>
    </row>
    <row r="48" spans="2:9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4">
    <mergeCell ref="G27:H27"/>
    <mergeCell ref="G31:H31"/>
    <mergeCell ref="G32:H32"/>
    <mergeCell ref="G33:H3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E25" sqref="E25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28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/>
      <c r="G3" s="4"/>
      <c r="H3" s="4"/>
    </row>
    <row r="4" spans="2:8" x14ac:dyDescent="0.25">
      <c r="B4" s="8"/>
      <c r="C4" s="4"/>
      <c r="D4" s="4"/>
      <c r="F4" s="8">
        <v>41169</v>
      </c>
      <c r="G4" s="4">
        <v>7365</v>
      </c>
      <c r="H4" s="4"/>
    </row>
    <row r="5" spans="2:8" x14ac:dyDescent="0.25">
      <c r="B5" s="8"/>
      <c r="C5" s="4"/>
      <c r="D5" s="4"/>
      <c r="F5" s="8">
        <v>41169</v>
      </c>
      <c r="G5" s="4">
        <v>10000</v>
      </c>
      <c r="H5" s="4"/>
    </row>
    <row r="6" spans="2:8" x14ac:dyDescent="0.25">
      <c r="B6" s="1"/>
      <c r="D6" s="4"/>
      <c r="F6" s="8">
        <v>41169</v>
      </c>
      <c r="G6" s="34">
        <v>18920</v>
      </c>
    </row>
    <row r="7" spans="2:8" ht="15.75" thickBot="1" x14ac:dyDescent="0.3">
      <c r="B7" s="8">
        <v>41163</v>
      </c>
      <c r="C7" s="32">
        <v>41.5</v>
      </c>
      <c r="D7" s="4"/>
      <c r="F7" s="8">
        <v>41169</v>
      </c>
      <c r="G7" s="34">
        <v>20000</v>
      </c>
      <c r="H7" s="2"/>
    </row>
    <row r="8" spans="2:8" ht="16.5" thickTop="1" thickBot="1" x14ac:dyDescent="0.3">
      <c r="B8" s="8"/>
      <c r="C8" s="2">
        <f>SUM(C4:C7)</f>
        <v>41.5</v>
      </c>
      <c r="D8" s="2">
        <f>C8</f>
        <v>41.5</v>
      </c>
      <c r="F8" s="8">
        <v>41169</v>
      </c>
      <c r="G8" s="3">
        <v>20000</v>
      </c>
    </row>
    <row r="9" spans="2:8" x14ac:dyDescent="0.25">
      <c r="B9" s="1"/>
      <c r="C9" s="4"/>
      <c r="F9" s="1"/>
      <c r="G9" s="4">
        <f>SUM(G4:G8)</f>
        <v>76285</v>
      </c>
      <c r="H9" s="4">
        <f>G9</f>
        <v>76285</v>
      </c>
    </row>
    <row r="10" spans="2:8" x14ac:dyDescent="0.25">
      <c r="B10" s="44">
        <v>41165</v>
      </c>
      <c r="C10" s="34">
        <v>14700</v>
      </c>
      <c r="D10" s="4"/>
      <c r="F10" s="8"/>
      <c r="G10" s="4"/>
      <c r="H10" s="46"/>
    </row>
    <row r="11" spans="2:8" x14ac:dyDescent="0.25">
      <c r="B11" s="44">
        <v>41165</v>
      </c>
      <c r="C11" s="34">
        <v>20000</v>
      </c>
      <c r="D11" s="4"/>
      <c r="F11" s="8">
        <v>41170</v>
      </c>
      <c r="G11" s="4">
        <v>7000</v>
      </c>
      <c r="H11" s="4"/>
    </row>
    <row r="12" spans="2:8" ht="15.75" thickBot="1" x14ac:dyDescent="0.3">
      <c r="B12" s="44">
        <v>41165</v>
      </c>
      <c r="C12" s="35">
        <v>14935</v>
      </c>
      <c r="F12" s="8">
        <v>41170</v>
      </c>
      <c r="G12" s="4">
        <v>30000</v>
      </c>
      <c r="H12" s="4"/>
    </row>
    <row r="13" spans="2:8" ht="15.75" thickTop="1" x14ac:dyDescent="0.25">
      <c r="B13" s="42"/>
      <c r="C13" s="4">
        <f>SUM(C10:C12)</f>
        <v>49635</v>
      </c>
      <c r="D13" s="4">
        <f>C13</f>
        <v>49635</v>
      </c>
      <c r="F13" s="8">
        <v>41170</v>
      </c>
      <c r="G13" s="34">
        <v>25000</v>
      </c>
    </row>
    <row r="14" spans="2:8" x14ac:dyDescent="0.25">
      <c r="B14" s="42"/>
      <c r="C14" s="43"/>
      <c r="F14" s="8">
        <v>41170</v>
      </c>
      <c r="G14" s="4">
        <v>13743</v>
      </c>
      <c r="H14" s="4"/>
    </row>
    <row r="15" spans="2:8" ht="15.75" thickBot="1" x14ac:dyDescent="0.3">
      <c r="B15" s="42">
        <v>41166</v>
      </c>
      <c r="C15" s="34">
        <v>15297</v>
      </c>
      <c r="F15" s="8">
        <v>41170</v>
      </c>
      <c r="G15" s="52">
        <v>30000</v>
      </c>
    </row>
    <row r="16" spans="2:8" ht="15.75" thickTop="1" x14ac:dyDescent="0.25">
      <c r="B16" s="42">
        <v>41166</v>
      </c>
      <c r="C16" s="43">
        <v>20000</v>
      </c>
      <c r="F16" s="8"/>
      <c r="G16" s="4">
        <f>SUM(G11:G15)</f>
        <v>105743</v>
      </c>
      <c r="H16" s="4">
        <f>G16</f>
        <v>105743</v>
      </c>
    </row>
    <row r="17" spans="2:9" x14ac:dyDescent="0.25">
      <c r="B17" s="42">
        <v>41166</v>
      </c>
      <c r="C17" s="34">
        <v>20000</v>
      </c>
      <c r="F17" s="1"/>
      <c r="G17" s="4"/>
    </row>
    <row r="18" spans="2:9" x14ac:dyDescent="0.25">
      <c r="B18" s="44">
        <v>41166</v>
      </c>
      <c r="C18" s="2">
        <v>20000</v>
      </c>
      <c r="F18" s="1"/>
      <c r="G18" s="4"/>
      <c r="H18" s="4"/>
    </row>
    <row r="19" spans="2:9" x14ac:dyDescent="0.25">
      <c r="B19" s="44">
        <v>41166</v>
      </c>
      <c r="C19" s="34">
        <v>20000</v>
      </c>
      <c r="D19" s="4"/>
      <c r="F19" s="1">
        <v>41171</v>
      </c>
      <c r="G19" s="2">
        <v>17000</v>
      </c>
      <c r="H19" s="2"/>
    </row>
    <row r="20" spans="2:9" ht="15.75" thickBot="1" x14ac:dyDescent="0.3">
      <c r="B20" s="44">
        <v>41166</v>
      </c>
      <c r="C20" s="35">
        <v>9840</v>
      </c>
      <c r="D20" s="4"/>
      <c r="F20" s="8"/>
      <c r="G20" s="32">
        <v>0</v>
      </c>
      <c r="H20" s="4"/>
      <c r="I20" s="7"/>
    </row>
    <row r="21" spans="2:9" ht="15.75" thickTop="1" x14ac:dyDescent="0.25">
      <c r="B21" s="44"/>
      <c r="C21" s="34">
        <f>SUM(C15:C20)</f>
        <v>105137</v>
      </c>
      <c r="D21" s="2">
        <f>C21</f>
        <v>105137</v>
      </c>
      <c r="F21" s="1"/>
      <c r="G21" s="2">
        <f>SUM(G19:G20)</f>
        <v>17000</v>
      </c>
      <c r="H21" s="2">
        <f>G21</f>
        <v>17000</v>
      </c>
      <c r="I21" s="7"/>
    </row>
    <row r="22" spans="2:9" x14ac:dyDescent="0.25">
      <c r="B22" s="8"/>
      <c r="C22" s="4"/>
      <c r="D22" s="4"/>
      <c r="I22" s="7"/>
    </row>
    <row r="23" spans="2:9" x14ac:dyDescent="0.25">
      <c r="B23" s="8">
        <v>41167</v>
      </c>
      <c r="C23" s="4">
        <v>11690</v>
      </c>
      <c r="D23" s="4"/>
      <c r="F23" s="1"/>
      <c r="G23" s="2"/>
      <c r="I23" s="7"/>
    </row>
    <row r="24" spans="2:9" x14ac:dyDescent="0.25">
      <c r="B24" s="1">
        <v>41167</v>
      </c>
      <c r="C24" s="2">
        <v>20000</v>
      </c>
      <c r="F24" s="1"/>
      <c r="G24" s="2"/>
      <c r="I24" s="7"/>
    </row>
    <row r="25" spans="2:9" ht="15.75" thickBot="1" x14ac:dyDescent="0.3">
      <c r="B25" s="1">
        <v>41167</v>
      </c>
      <c r="C25" s="4">
        <v>20000</v>
      </c>
      <c r="F25" s="1"/>
      <c r="G25" s="3"/>
      <c r="I25" s="7"/>
    </row>
    <row r="26" spans="2:9" ht="15.75" thickBot="1" x14ac:dyDescent="0.3">
      <c r="B26" s="1">
        <v>41167</v>
      </c>
      <c r="C26" s="4">
        <v>20000</v>
      </c>
      <c r="G26" s="2">
        <f>SUM(G23:G25)</f>
        <v>0</v>
      </c>
      <c r="H26" s="2">
        <f>G26</f>
        <v>0</v>
      </c>
      <c r="I26" s="7"/>
    </row>
    <row r="27" spans="2:9" ht="19.5" thickBot="1" x14ac:dyDescent="0.35">
      <c r="B27" s="1">
        <v>41167</v>
      </c>
      <c r="C27" s="2">
        <v>20000</v>
      </c>
      <c r="F27" s="5" t="s">
        <v>1</v>
      </c>
      <c r="G27" s="67">
        <f>D8+D13+D21+D31+D36+H9+H16+H21</f>
        <v>523876.5</v>
      </c>
      <c r="H27" s="68"/>
      <c r="I27" s="7"/>
    </row>
    <row r="28" spans="2:9" x14ac:dyDescent="0.25">
      <c r="B28" s="1">
        <v>41167</v>
      </c>
      <c r="C28" s="2">
        <v>20000</v>
      </c>
      <c r="F28" s="7"/>
      <c r="G28" s="4"/>
      <c r="H28" s="4"/>
      <c r="I28" s="7"/>
    </row>
    <row r="29" spans="2:9" ht="15.75" thickBot="1" x14ac:dyDescent="0.3">
      <c r="B29" s="1">
        <v>41167</v>
      </c>
      <c r="C29" s="2">
        <v>10000</v>
      </c>
      <c r="F29" s="7"/>
      <c r="G29" s="4"/>
      <c r="H29" s="4"/>
      <c r="I29" s="7"/>
    </row>
    <row r="30" spans="2:9" ht="19.5" thickBot="1" x14ac:dyDescent="0.35">
      <c r="B30" s="8">
        <v>41167</v>
      </c>
      <c r="C30" s="3">
        <v>7125</v>
      </c>
      <c r="F30" s="9" t="s">
        <v>13</v>
      </c>
      <c r="G30" s="10"/>
      <c r="H30" s="11"/>
    </row>
    <row r="31" spans="2:9" ht="19.5" thickBot="1" x14ac:dyDescent="0.35">
      <c r="B31" s="8"/>
      <c r="C31" s="4">
        <f>SUM(C23:C30)</f>
        <v>128815</v>
      </c>
      <c r="D31" s="2">
        <f>C31</f>
        <v>128815</v>
      </c>
      <c r="F31" s="33">
        <v>1</v>
      </c>
      <c r="G31" s="73">
        <v>275000</v>
      </c>
      <c r="H31" s="74"/>
    </row>
    <row r="32" spans="2:9" ht="19.5" thickBot="1" x14ac:dyDescent="0.35">
      <c r="B32" s="8"/>
      <c r="C32" s="4"/>
      <c r="F32" s="33">
        <v>2</v>
      </c>
      <c r="G32" s="73">
        <v>50000</v>
      </c>
      <c r="H32" s="74"/>
    </row>
    <row r="33" spans="2:10" ht="19.5" thickBot="1" x14ac:dyDescent="0.35">
      <c r="B33" s="8">
        <v>41168</v>
      </c>
      <c r="C33" s="4">
        <v>10000</v>
      </c>
      <c r="F33" s="33">
        <v>3</v>
      </c>
      <c r="G33" s="67">
        <v>98876.5</v>
      </c>
      <c r="H33" s="75"/>
    </row>
    <row r="34" spans="2:10" ht="19.5" thickBot="1" x14ac:dyDescent="0.35">
      <c r="B34" s="8">
        <v>41168</v>
      </c>
      <c r="C34" s="2">
        <v>24550</v>
      </c>
      <c r="F34" s="33">
        <v>4</v>
      </c>
      <c r="G34" s="67">
        <v>100000</v>
      </c>
      <c r="H34" s="75"/>
    </row>
    <row r="35" spans="2:10" ht="15.75" thickBot="1" x14ac:dyDescent="0.3">
      <c r="B35" s="8">
        <v>41168</v>
      </c>
      <c r="C35" s="32">
        <v>6670</v>
      </c>
      <c r="D35" s="4"/>
    </row>
    <row r="36" spans="2:10" ht="16.5" thickTop="1" thickBot="1" x14ac:dyDescent="0.3">
      <c r="B36" s="8"/>
      <c r="C36" s="4">
        <f>SUM(C33:C35)</f>
        <v>41220</v>
      </c>
      <c r="D36" s="4">
        <f>C36</f>
        <v>41220</v>
      </c>
    </row>
    <row r="37" spans="2:10" ht="18.75" x14ac:dyDescent="0.3">
      <c r="B37" s="8"/>
      <c r="C37" s="4"/>
      <c r="D37" s="4"/>
      <c r="F37" s="16" t="s">
        <v>6</v>
      </c>
      <c r="G37" s="17"/>
      <c r="H37" s="18"/>
    </row>
    <row r="38" spans="2:10" ht="19.5" thickBot="1" x14ac:dyDescent="0.35">
      <c r="B38" s="8"/>
      <c r="C38" s="34"/>
      <c r="F38" s="19" t="s">
        <v>5</v>
      </c>
      <c r="G38" s="53"/>
      <c r="H38" s="21">
        <f>G27-G32-G31-G33-G34</f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5"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activeCell="D26" sqref="D26"/>
    </sheetView>
  </sheetViews>
  <sheetFormatPr baseColWidth="10" defaultRowHeight="15" x14ac:dyDescent="0.25"/>
  <cols>
    <col min="1" max="1" width="4.42578125" customWidth="1"/>
    <col min="3" max="4" width="11.42578125" style="2"/>
    <col min="8" max="8" width="14.140625" bestFit="1" customWidth="1"/>
  </cols>
  <sheetData>
    <row r="1" spans="2:8" ht="15.75" x14ac:dyDescent="0.25">
      <c r="D1" s="6" t="s">
        <v>0</v>
      </c>
      <c r="E1" s="6" t="s">
        <v>3</v>
      </c>
    </row>
    <row r="2" spans="2:8" x14ac:dyDescent="0.25">
      <c r="B2" s="1"/>
      <c r="F2" s="1"/>
      <c r="G2" s="2"/>
      <c r="H2" s="2"/>
    </row>
    <row r="3" spans="2:8" x14ac:dyDescent="0.25">
      <c r="B3" s="1">
        <v>41036</v>
      </c>
      <c r="C3" s="4">
        <v>3859</v>
      </c>
      <c r="D3" s="4"/>
      <c r="F3" s="1">
        <v>41044</v>
      </c>
      <c r="G3" s="2">
        <v>16700</v>
      </c>
      <c r="H3" s="2"/>
    </row>
    <row r="4" spans="2:8" ht="15.75" thickBot="1" x14ac:dyDescent="0.3">
      <c r="B4" s="1">
        <v>41036</v>
      </c>
      <c r="C4" s="3">
        <v>7720</v>
      </c>
      <c r="D4" s="4"/>
      <c r="F4" s="1">
        <v>41044</v>
      </c>
      <c r="G4" s="3">
        <v>6356</v>
      </c>
      <c r="H4" s="2"/>
    </row>
    <row r="5" spans="2:8" x14ac:dyDescent="0.25">
      <c r="C5" s="2">
        <f>SUM(C2:C4)</f>
        <v>11579</v>
      </c>
      <c r="D5" s="2">
        <f>C5</f>
        <v>11579</v>
      </c>
      <c r="G5" s="2">
        <f>SUM(G2:G4)</f>
        <v>23056</v>
      </c>
      <c r="H5" s="2">
        <f>G5</f>
        <v>23056</v>
      </c>
    </row>
    <row r="7" spans="2:8" x14ac:dyDescent="0.25">
      <c r="B7" s="1">
        <v>41037</v>
      </c>
      <c r="C7" s="2">
        <v>3654</v>
      </c>
      <c r="F7" s="1">
        <v>41045</v>
      </c>
      <c r="G7" s="2">
        <v>19450</v>
      </c>
      <c r="H7" s="2"/>
    </row>
    <row r="8" spans="2:8" ht="15.75" thickBot="1" x14ac:dyDescent="0.3">
      <c r="B8" s="1">
        <v>41037</v>
      </c>
      <c r="C8" s="3">
        <v>11850</v>
      </c>
      <c r="D8" s="4"/>
      <c r="F8" s="1">
        <v>41045</v>
      </c>
      <c r="G8" s="3">
        <v>6071.5</v>
      </c>
      <c r="H8" s="2"/>
    </row>
    <row r="9" spans="2:8" x14ac:dyDescent="0.25">
      <c r="C9" s="2">
        <f>SUM(C7:C8)</f>
        <v>15504</v>
      </c>
      <c r="D9" s="2">
        <f>C9</f>
        <v>15504</v>
      </c>
      <c r="G9" s="2">
        <f>SUM(G7:G8)</f>
        <v>25521.5</v>
      </c>
      <c r="H9" s="2">
        <f>G9</f>
        <v>25521.5</v>
      </c>
    </row>
    <row r="10" spans="2:8" x14ac:dyDescent="0.25">
      <c r="G10" s="2"/>
      <c r="H10" s="2"/>
    </row>
    <row r="11" spans="2:8" x14ac:dyDescent="0.25">
      <c r="B11" s="1">
        <v>41038</v>
      </c>
      <c r="C11" s="2">
        <v>4133.5</v>
      </c>
      <c r="F11" s="1">
        <v>41046</v>
      </c>
      <c r="G11" s="2">
        <v>7400</v>
      </c>
      <c r="H11" s="2">
        <v>7400</v>
      </c>
    </row>
    <row r="12" spans="2:8" ht="15.75" thickBot="1" x14ac:dyDescent="0.3">
      <c r="B12" s="1">
        <v>41038</v>
      </c>
      <c r="C12" s="3">
        <v>6850</v>
      </c>
      <c r="F12" s="1"/>
      <c r="G12" s="4"/>
      <c r="H12" s="2"/>
    </row>
    <row r="13" spans="2:8" x14ac:dyDescent="0.25">
      <c r="B13" s="1"/>
      <c r="C13" s="2">
        <f>SUM(C11:C12)</f>
        <v>10983.5</v>
      </c>
      <c r="D13" s="2">
        <f>C13</f>
        <v>10983.5</v>
      </c>
      <c r="F13" s="1">
        <v>41047</v>
      </c>
      <c r="G13" s="2">
        <v>9044</v>
      </c>
      <c r="H13" s="2"/>
    </row>
    <row r="14" spans="2:8" x14ac:dyDescent="0.25">
      <c r="B14" s="1"/>
      <c r="F14" s="1">
        <v>41047</v>
      </c>
      <c r="G14" s="2">
        <v>18520</v>
      </c>
      <c r="H14" s="2"/>
    </row>
    <row r="15" spans="2:8" ht="15.75" thickBot="1" x14ac:dyDescent="0.3">
      <c r="B15" s="1">
        <v>41039</v>
      </c>
      <c r="C15" s="4">
        <v>4068</v>
      </c>
      <c r="D15" s="4"/>
      <c r="F15" s="1">
        <v>41047</v>
      </c>
      <c r="G15" s="3">
        <v>8880.5</v>
      </c>
      <c r="H15" s="2"/>
    </row>
    <row r="16" spans="2:8" ht="15.75" thickBot="1" x14ac:dyDescent="0.3">
      <c r="B16" s="1">
        <v>41039</v>
      </c>
      <c r="C16" s="3">
        <v>7600</v>
      </c>
      <c r="F16" s="1"/>
      <c r="G16" s="4">
        <f>SUM(G13:G15)</f>
        <v>36444.5</v>
      </c>
      <c r="H16" s="2">
        <f>G16</f>
        <v>36444.5</v>
      </c>
    </row>
    <row r="17" spans="2:9" x14ac:dyDescent="0.25">
      <c r="C17" s="2">
        <f>SUM(C15:C16)</f>
        <v>11668</v>
      </c>
      <c r="D17" s="2">
        <f>C17</f>
        <v>11668</v>
      </c>
      <c r="G17" s="2"/>
      <c r="H17" s="2"/>
    </row>
    <row r="18" spans="2:9" x14ac:dyDescent="0.25">
      <c r="B18" s="1"/>
      <c r="G18" s="2"/>
      <c r="H18" s="2"/>
    </row>
    <row r="19" spans="2:9" x14ac:dyDescent="0.25">
      <c r="B19" s="1">
        <v>41040</v>
      </c>
      <c r="C19" s="4">
        <v>4733</v>
      </c>
      <c r="F19" s="1"/>
      <c r="G19" s="2"/>
      <c r="H19" s="2"/>
    </row>
    <row r="20" spans="2:9" ht="15.75" thickBot="1" x14ac:dyDescent="0.3">
      <c r="B20" s="1">
        <v>41040</v>
      </c>
      <c r="C20" s="3">
        <v>58850</v>
      </c>
      <c r="F20" s="8"/>
      <c r="G20" s="4"/>
      <c r="H20" s="4"/>
      <c r="I20" s="7"/>
    </row>
    <row r="21" spans="2:9" ht="19.5" thickBot="1" x14ac:dyDescent="0.35">
      <c r="C21" s="2">
        <f>SUM(C19:C20)</f>
        <v>63583</v>
      </c>
      <c r="D21" s="2">
        <f>C21</f>
        <v>63583</v>
      </c>
      <c r="F21" s="5" t="s">
        <v>1</v>
      </c>
      <c r="G21" s="67">
        <f>H16+H11+H9+H5+D38+D32+D27+D21+D17+D13+D9+D5</f>
        <v>442102.5</v>
      </c>
      <c r="H21" s="68"/>
      <c r="I21" s="7"/>
    </row>
    <row r="22" spans="2:9" x14ac:dyDescent="0.25">
      <c r="B22" s="1"/>
      <c r="F22" s="7"/>
      <c r="G22" s="4"/>
      <c r="H22" s="4"/>
      <c r="I22" s="7"/>
    </row>
    <row r="23" spans="2:9" ht="15.75" thickBot="1" x14ac:dyDescent="0.3">
      <c r="B23" s="1">
        <v>41041</v>
      </c>
      <c r="C23" s="4">
        <v>5534</v>
      </c>
      <c r="F23" s="7"/>
      <c r="G23" s="4"/>
      <c r="H23" s="4"/>
      <c r="I23" s="7"/>
    </row>
    <row r="24" spans="2:9" ht="18.75" x14ac:dyDescent="0.3">
      <c r="B24" s="1">
        <v>41041</v>
      </c>
      <c r="C24" s="2">
        <v>22400</v>
      </c>
      <c r="F24" s="9" t="s">
        <v>4</v>
      </c>
      <c r="G24" s="10"/>
      <c r="H24" s="11"/>
      <c r="I24" s="7"/>
    </row>
    <row r="25" spans="2:9" x14ac:dyDescent="0.25">
      <c r="B25" s="1">
        <v>41041</v>
      </c>
      <c r="C25" s="2">
        <v>50000</v>
      </c>
      <c r="F25" s="12"/>
      <c r="G25" s="4"/>
      <c r="H25" s="13"/>
      <c r="I25" s="7"/>
    </row>
    <row r="26" spans="2:9" ht="19.5" thickBot="1" x14ac:dyDescent="0.35">
      <c r="B26" s="1">
        <v>41041</v>
      </c>
      <c r="C26" s="3">
        <v>10000</v>
      </c>
      <c r="F26" s="14"/>
      <c r="G26" s="69">
        <v>440000</v>
      </c>
      <c r="H26" s="70"/>
      <c r="I26" s="7"/>
    </row>
    <row r="27" spans="2:9" x14ac:dyDescent="0.25">
      <c r="B27" s="1"/>
      <c r="C27" s="2">
        <f>SUM(C23:C26)</f>
        <v>87934</v>
      </c>
      <c r="D27" s="2">
        <f>C27</f>
        <v>87934</v>
      </c>
      <c r="F27" s="7"/>
      <c r="G27" s="4"/>
      <c r="H27" s="4"/>
      <c r="I27" s="7"/>
    </row>
    <row r="28" spans="2:9" ht="15.75" thickBot="1" x14ac:dyDescent="0.3">
      <c r="B28" s="1"/>
      <c r="F28" s="7"/>
      <c r="G28" s="7"/>
      <c r="H28" s="7"/>
      <c r="I28" s="7"/>
    </row>
    <row r="29" spans="2:9" ht="18.75" x14ac:dyDescent="0.3">
      <c r="B29" s="1">
        <v>41042</v>
      </c>
      <c r="C29" s="2">
        <v>10733</v>
      </c>
      <c r="F29" s="16" t="s">
        <v>6</v>
      </c>
      <c r="G29" s="17"/>
      <c r="H29" s="18"/>
      <c r="I29" s="7"/>
    </row>
    <row r="30" spans="2:9" ht="19.5" thickBot="1" x14ac:dyDescent="0.35">
      <c r="B30" s="1">
        <v>41042</v>
      </c>
      <c r="C30" s="2">
        <v>50000</v>
      </c>
      <c r="F30" s="19" t="s">
        <v>5</v>
      </c>
      <c r="G30" s="20"/>
      <c r="H30" s="21">
        <v>2102.5</v>
      </c>
    </row>
    <row r="31" spans="2:9" ht="15.75" thickBot="1" x14ac:dyDescent="0.3">
      <c r="B31" s="1">
        <v>41042</v>
      </c>
      <c r="C31" s="3">
        <v>18450</v>
      </c>
    </row>
    <row r="32" spans="2:9" ht="18.75" x14ac:dyDescent="0.3">
      <c r="B32" s="1"/>
      <c r="C32" s="4">
        <f>SUM(C29:C31)</f>
        <v>79183</v>
      </c>
      <c r="D32" s="2">
        <f>C32</f>
        <v>79183</v>
      </c>
      <c r="F32" s="22" t="s">
        <v>7</v>
      </c>
      <c r="G32" s="23"/>
      <c r="H32" s="24"/>
    </row>
    <row r="33" spans="2:8" ht="18.75" x14ac:dyDescent="0.3">
      <c r="B33" s="7"/>
      <c r="C33" s="4"/>
      <c r="D33" s="4"/>
      <c r="F33" s="25">
        <v>41043</v>
      </c>
      <c r="G33" s="15"/>
      <c r="H33" s="26">
        <v>11750</v>
      </c>
    </row>
    <row r="34" spans="2:8" ht="15.75" thickBot="1" x14ac:dyDescent="0.3">
      <c r="B34" s="8">
        <v>41043</v>
      </c>
      <c r="C34" s="4">
        <v>7000</v>
      </c>
      <c r="D34" s="4"/>
      <c r="F34" s="27"/>
      <c r="G34" s="28"/>
      <c r="H34" s="29"/>
    </row>
    <row r="35" spans="2:8" x14ac:dyDescent="0.25">
      <c r="B35" s="8">
        <v>41043</v>
      </c>
      <c r="C35" s="4">
        <v>28000</v>
      </c>
      <c r="D35" s="4"/>
    </row>
    <row r="36" spans="2:8" x14ac:dyDescent="0.25">
      <c r="B36" s="8">
        <v>41043</v>
      </c>
      <c r="C36" s="4">
        <v>25000</v>
      </c>
      <c r="D36" s="4"/>
    </row>
    <row r="37" spans="2:8" ht="15.75" thickBot="1" x14ac:dyDescent="0.3">
      <c r="B37" s="8">
        <v>41043</v>
      </c>
      <c r="C37" s="3">
        <v>9246</v>
      </c>
    </row>
    <row r="38" spans="2:8" x14ac:dyDescent="0.25">
      <c r="B38" s="7"/>
      <c r="C38" s="4">
        <f>SUM(C34:C37)</f>
        <v>69246</v>
      </c>
      <c r="D38" s="4">
        <f>C38</f>
        <v>69246</v>
      </c>
    </row>
    <row r="39" spans="2:8" x14ac:dyDescent="0.25">
      <c r="B39" s="7"/>
      <c r="C39" s="4"/>
      <c r="D39" s="4"/>
    </row>
    <row r="40" spans="2:8" x14ac:dyDescent="0.25">
      <c r="B40" s="8"/>
      <c r="C40" s="4"/>
      <c r="D40" s="4"/>
    </row>
    <row r="41" spans="2:8" x14ac:dyDescent="0.25">
      <c r="B41" s="8"/>
      <c r="C41" s="4"/>
      <c r="D41" s="4"/>
    </row>
    <row r="42" spans="2:8" x14ac:dyDescent="0.25">
      <c r="B42" s="8"/>
      <c r="C42" s="4"/>
      <c r="D42" s="4"/>
    </row>
    <row r="43" spans="2:8" x14ac:dyDescent="0.25">
      <c r="B43" s="7"/>
      <c r="C43" s="4"/>
      <c r="D43" s="4"/>
    </row>
    <row r="44" spans="2:8" x14ac:dyDescent="0.25">
      <c r="B44" s="7"/>
      <c r="C44" s="4"/>
      <c r="D44" s="4"/>
    </row>
  </sheetData>
  <mergeCells count="2">
    <mergeCell ref="G21:H21"/>
    <mergeCell ref="G26:H26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7" workbookViewId="0">
      <selection activeCell="G24" sqref="G24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29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/>
      <c r="G3" s="4"/>
      <c r="H3" s="4"/>
    </row>
    <row r="4" spans="2:8" x14ac:dyDescent="0.25">
      <c r="B4" s="8">
        <v>41171</v>
      </c>
      <c r="C4" s="4">
        <v>14000</v>
      </c>
      <c r="D4" s="4"/>
      <c r="F4" s="8">
        <v>41176</v>
      </c>
      <c r="G4" s="4">
        <v>8523.5</v>
      </c>
      <c r="H4" s="4"/>
    </row>
    <row r="5" spans="2:8" x14ac:dyDescent="0.25">
      <c r="B5" s="8">
        <v>41171</v>
      </c>
      <c r="C5" s="4">
        <v>20000</v>
      </c>
      <c r="D5" s="4"/>
      <c r="F5" s="8">
        <v>41176</v>
      </c>
      <c r="G5" s="4">
        <v>20000</v>
      </c>
      <c r="H5" s="4"/>
    </row>
    <row r="6" spans="2:8" x14ac:dyDescent="0.25">
      <c r="B6" s="1">
        <v>41171</v>
      </c>
      <c r="C6" s="2">
        <v>10000</v>
      </c>
      <c r="D6" s="4"/>
      <c r="F6" s="8">
        <v>41176</v>
      </c>
      <c r="G6" s="34">
        <v>26640</v>
      </c>
    </row>
    <row r="7" spans="2:8" ht="15.75" thickBot="1" x14ac:dyDescent="0.3">
      <c r="B7" s="8">
        <v>41171</v>
      </c>
      <c r="C7" s="32">
        <v>3549</v>
      </c>
      <c r="D7" s="4"/>
      <c r="F7" s="8">
        <v>41176</v>
      </c>
      <c r="G7" s="34">
        <v>30000</v>
      </c>
      <c r="H7" s="2"/>
    </row>
    <row r="8" spans="2:8" ht="16.5" thickTop="1" thickBot="1" x14ac:dyDescent="0.3">
      <c r="B8" s="8"/>
      <c r="C8" s="2">
        <f>SUM(C4:C7)</f>
        <v>47549</v>
      </c>
      <c r="D8" s="2">
        <f>C8</f>
        <v>47549</v>
      </c>
      <c r="F8" s="8"/>
      <c r="G8" s="3">
        <v>0</v>
      </c>
    </row>
    <row r="9" spans="2:8" x14ac:dyDescent="0.25">
      <c r="B9" s="1"/>
      <c r="C9" s="4"/>
      <c r="F9" s="1"/>
      <c r="G9" s="4">
        <f>SUM(G4:G8)</f>
        <v>85163.5</v>
      </c>
      <c r="H9" s="4">
        <f>G9</f>
        <v>85163.5</v>
      </c>
    </row>
    <row r="10" spans="2:8" x14ac:dyDescent="0.25">
      <c r="B10" s="44">
        <v>41172</v>
      </c>
      <c r="C10" s="34">
        <v>1440.5</v>
      </c>
      <c r="D10" s="4"/>
      <c r="F10" s="8"/>
      <c r="G10" s="4"/>
      <c r="H10" s="46"/>
    </row>
    <row r="11" spans="2:8" x14ac:dyDescent="0.25">
      <c r="B11" s="44">
        <v>41172</v>
      </c>
      <c r="C11" s="34">
        <v>9773.5</v>
      </c>
      <c r="D11" s="4"/>
      <c r="F11" s="8">
        <v>41177</v>
      </c>
      <c r="G11" s="4">
        <v>9603</v>
      </c>
      <c r="H11" s="4"/>
    </row>
    <row r="12" spans="2:8" x14ac:dyDescent="0.25">
      <c r="B12" s="44">
        <v>41172</v>
      </c>
      <c r="C12" s="34">
        <v>10000</v>
      </c>
      <c r="F12" s="8">
        <v>41177</v>
      </c>
      <c r="G12" s="4">
        <v>20000</v>
      </c>
      <c r="H12" s="4"/>
    </row>
    <row r="13" spans="2:8" x14ac:dyDescent="0.25">
      <c r="B13" s="42">
        <v>41172</v>
      </c>
      <c r="C13" s="2">
        <v>20000</v>
      </c>
      <c r="F13" s="8">
        <v>41177</v>
      </c>
      <c r="G13" s="34">
        <v>20000</v>
      </c>
    </row>
    <row r="14" spans="2:8" x14ac:dyDescent="0.25">
      <c r="B14" s="42">
        <v>41172</v>
      </c>
      <c r="C14" s="34">
        <v>20000</v>
      </c>
      <c r="F14" s="8">
        <v>41177</v>
      </c>
      <c r="G14" s="4">
        <v>20000</v>
      </c>
      <c r="H14" s="4"/>
    </row>
    <row r="15" spans="2:8" ht="15.75" thickBot="1" x14ac:dyDescent="0.3">
      <c r="B15" s="42">
        <v>41172</v>
      </c>
      <c r="C15" s="32">
        <v>21720</v>
      </c>
      <c r="F15" s="8">
        <v>41177</v>
      </c>
      <c r="G15" s="52">
        <v>20000</v>
      </c>
    </row>
    <row r="16" spans="2:8" ht="15.75" thickTop="1" x14ac:dyDescent="0.25">
      <c r="B16" s="42"/>
      <c r="C16" s="4">
        <f>SUM(C10:C15)</f>
        <v>82934</v>
      </c>
      <c r="D16" s="4">
        <f>C16</f>
        <v>82934</v>
      </c>
      <c r="F16" s="8"/>
      <c r="G16" s="4">
        <f>SUM(G11:G15)</f>
        <v>89603</v>
      </c>
      <c r="H16" s="4">
        <f>G16</f>
        <v>89603</v>
      </c>
    </row>
    <row r="17" spans="2:9" x14ac:dyDescent="0.25">
      <c r="B17" s="42"/>
      <c r="C17" s="34"/>
      <c r="F17" s="1"/>
      <c r="G17" s="4"/>
    </row>
    <row r="18" spans="2:9" x14ac:dyDescent="0.25">
      <c r="B18" s="44">
        <v>41173</v>
      </c>
      <c r="C18" s="2">
        <v>20000</v>
      </c>
      <c r="F18" s="1">
        <v>41178</v>
      </c>
      <c r="G18" s="56">
        <v>9167.5</v>
      </c>
      <c r="H18" s="56">
        <f>G18</f>
        <v>9167.5</v>
      </c>
    </row>
    <row r="19" spans="2:9" x14ac:dyDescent="0.25">
      <c r="B19" s="44">
        <v>41173</v>
      </c>
      <c r="C19" s="34">
        <v>20000</v>
      </c>
      <c r="D19" s="4"/>
      <c r="F19" s="1"/>
      <c r="G19" s="2"/>
      <c r="H19" s="2"/>
    </row>
    <row r="20" spans="2:9" x14ac:dyDescent="0.25">
      <c r="B20" s="44">
        <v>41173</v>
      </c>
      <c r="C20" s="34">
        <v>20000</v>
      </c>
      <c r="D20" s="4"/>
      <c r="F20" s="8"/>
      <c r="G20" s="4"/>
      <c r="H20" s="4"/>
      <c r="I20" s="7"/>
    </row>
    <row r="21" spans="2:9" ht="15.75" thickBot="1" x14ac:dyDescent="0.3">
      <c r="B21" s="44">
        <v>41173</v>
      </c>
      <c r="C21" s="32">
        <v>10002.5</v>
      </c>
      <c r="F21" s="1">
        <v>41179</v>
      </c>
      <c r="G21" s="2">
        <v>21100</v>
      </c>
      <c r="H21" s="2"/>
      <c r="I21" s="7"/>
    </row>
    <row r="22" spans="2:9" ht="15.75" thickTop="1" x14ac:dyDescent="0.25">
      <c r="B22" s="8"/>
      <c r="C22" s="34">
        <f>SUM(C18:C21)</f>
        <v>70002.5</v>
      </c>
      <c r="D22" s="2">
        <f>C22</f>
        <v>70002.5</v>
      </c>
      <c r="F22" s="1">
        <v>41179</v>
      </c>
      <c r="G22" s="57">
        <v>25000</v>
      </c>
      <c r="I22" s="7"/>
    </row>
    <row r="23" spans="2:9" ht="15.75" thickBot="1" x14ac:dyDescent="0.3">
      <c r="B23" s="8"/>
      <c r="C23" s="4"/>
      <c r="D23" s="4"/>
      <c r="F23" s="1"/>
      <c r="G23" s="32">
        <v>0</v>
      </c>
      <c r="I23" s="7"/>
    </row>
    <row r="24" spans="2:9" ht="15.75" thickTop="1" x14ac:dyDescent="0.25">
      <c r="B24" s="1"/>
      <c r="F24" s="1"/>
      <c r="G24" s="2">
        <f>SUM(G21:G23)</f>
        <v>46100</v>
      </c>
      <c r="H24" s="2">
        <f>G24</f>
        <v>46100</v>
      </c>
      <c r="I24" s="7"/>
    </row>
    <row r="25" spans="2:9" x14ac:dyDescent="0.25">
      <c r="B25" s="1">
        <v>41174</v>
      </c>
      <c r="C25" s="4">
        <v>9796.5</v>
      </c>
      <c r="F25" s="1"/>
      <c r="G25" s="4"/>
      <c r="I25" s="7"/>
    </row>
    <row r="26" spans="2:9" ht="15.75" thickBot="1" x14ac:dyDescent="0.3">
      <c r="B26" s="1">
        <v>41174</v>
      </c>
      <c r="C26" s="4">
        <v>20000</v>
      </c>
      <c r="G26" s="4"/>
      <c r="H26" s="4"/>
      <c r="I26" s="7"/>
    </row>
    <row r="27" spans="2:9" ht="19.5" thickBot="1" x14ac:dyDescent="0.35">
      <c r="B27" s="1">
        <v>41174</v>
      </c>
      <c r="C27" s="2">
        <v>20000</v>
      </c>
      <c r="F27" s="5" t="s">
        <v>1</v>
      </c>
      <c r="G27" s="73">
        <f>D8+D16+D22+D31+D37+H9+H16+H18+H24</f>
        <v>603336</v>
      </c>
      <c r="H27" s="76"/>
      <c r="I27" s="7"/>
    </row>
    <row r="28" spans="2:9" x14ac:dyDescent="0.25">
      <c r="B28" s="1">
        <v>41174</v>
      </c>
      <c r="C28" s="2">
        <v>20000</v>
      </c>
      <c r="F28" s="7"/>
      <c r="G28" s="4"/>
      <c r="H28" s="4"/>
      <c r="I28" s="7"/>
    </row>
    <row r="29" spans="2:9" ht="15.75" thickBot="1" x14ac:dyDescent="0.3">
      <c r="B29" s="1">
        <v>41174</v>
      </c>
      <c r="C29" s="2">
        <v>20000</v>
      </c>
      <c r="F29" s="7"/>
      <c r="G29" s="4"/>
      <c r="H29" s="4"/>
      <c r="I29" s="7"/>
    </row>
    <row r="30" spans="2:9" ht="19.5" thickBot="1" x14ac:dyDescent="0.35">
      <c r="B30" s="8">
        <v>41174</v>
      </c>
      <c r="C30" s="3">
        <v>16300</v>
      </c>
      <c r="F30" s="9" t="s">
        <v>13</v>
      </c>
      <c r="G30" s="10"/>
      <c r="H30" s="11"/>
    </row>
    <row r="31" spans="2:9" ht="19.5" thickBot="1" x14ac:dyDescent="0.35">
      <c r="B31" s="8"/>
      <c r="C31" s="4">
        <f>SUM(C25:C30)</f>
        <v>106096.5</v>
      </c>
      <c r="D31" s="2">
        <f>C31</f>
        <v>106096.5</v>
      </c>
      <c r="F31" s="33">
        <v>1</v>
      </c>
      <c r="G31" s="73">
        <v>300000</v>
      </c>
      <c r="H31" s="74"/>
    </row>
    <row r="32" spans="2:9" ht="19.5" thickBot="1" x14ac:dyDescent="0.35">
      <c r="B32" s="8"/>
      <c r="C32" s="4"/>
      <c r="F32" s="33">
        <v>2</v>
      </c>
      <c r="G32" s="73">
        <v>210000</v>
      </c>
      <c r="H32" s="74"/>
    </row>
    <row r="33" spans="2:10" ht="19.5" thickBot="1" x14ac:dyDescent="0.35">
      <c r="B33" s="8">
        <v>41175</v>
      </c>
      <c r="C33" s="4">
        <v>9020</v>
      </c>
      <c r="F33" s="33">
        <v>3</v>
      </c>
      <c r="G33" s="67">
        <v>93335.5</v>
      </c>
      <c r="H33" s="75"/>
    </row>
    <row r="34" spans="2:10" ht="19.5" thickBot="1" x14ac:dyDescent="0.35">
      <c r="B34" s="8">
        <v>41175</v>
      </c>
      <c r="C34" s="2">
        <v>20000</v>
      </c>
      <c r="F34" s="33">
        <v>4</v>
      </c>
      <c r="G34" s="67">
        <v>0</v>
      </c>
      <c r="H34" s="75"/>
    </row>
    <row r="35" spans="2:10" x14ac:dyDescent="0.25">
      <c r="B35" s="8">
        <v>41175</v>
      </c>
      <c r="C35" s="4">
        <v>17700</v>
      </c>
      <c r="D35" s="4"/>
    </row>
    <row r="36" spans="2:10" ht="15.75" thickBot="1" x14ac:dyDescent="0.3">
      <c r="B36" s="8">
        <v>41175</v>
      </c>
      <c r="C36" s="32">
        <v>20000</v>
      </c>
    </row>
    <row r="37" spans="2:10" ht="19.5" thickTop="1" x14ac:dyDescent="0.3">
      <c r="B37" s="8"/>
      <c r="C37" s="4">
        <f>SUM(C33:C36)</f>
        <v>66720</v>
      </c>
      <c r="D37" s="4">
        <f>C37</f>
        <v>66720</v>
      </c>
      <c r="F37" s="16" t="s">
        <v>30</v>
      </c>
      <c r="G37" s="17"/>
      <c r="H37" s="58">
        <f>G34+G33+G32+G31-G27</f>
        <v>-0.5</v>
      </c>
    </row>
    <row r="38" spans="2:10" ht="19.5" thickBot="1" x14ac:dyDescent="0.35">
      <c r="B38" s="8"/>
      <c r="C38" s="34"/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5"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G23" sqref="G23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31</v>
      </c>
    </row>
    <row r="2" spans="2:8" x14ac:dyDescent="0.25">
      <c r="B2" s="1"/>
      <c r="F2" s="1"/>
      <c r="G2" s="2"/>
      <c r="H2" s="2"/>
    </row>
    <row r="3" spans="2:8" x14ac:dyDescent="0.25">
      <c r="B3" s="8">
        <v>41179</v>
      </c>
      <c r="C3" s="4">
        <v>8068</v>
      </c>
      <c r="D3" s="4"/>
      <c r="F3" s="8"/>
      <c r="G3" s="4"/>
      <c r="H3" s="4"/>
    </row>
    <row r="4" spans="2:8" x14ac:dyDescent="0.25">
      <c r="B4" s="8">
        <v>41179</v>
      </c>
      <c r="C4" s="4">
        <v>11500</v>
      </c>
      <c r="D4" s="4"/>
      <c r="F4" s="8">
        <v>41183</v>
      </c>
      <c r="G4" s="4">
        <v>13149.5</v>
      </c>
      <c r="H4" s="4"/>
    </row>
    <row r="5" spans="2:8" x14ac:dyDescent="0.25">
      <c r="B5" s="8">
        <v>41179</v>
      </c>
      <c r="C5" s="4">
        <v>25000</v>
      </c>
      <c r="D5" s="4"/>
      <c r="F5" s="8">
        <v>41183</v>
      </c>
      <c r="G5" s="4">
        <v>21000</v>
      </c>
      <c r="H5" s="4"/>
    </row>
    <row r="6" spans="2:8" x14ac:dyDescent="0.25">
      <c r="B6" s="1">
        <v>41179</v>
      </c>
      <c r="C6" s="2">
        <v>20000</v>
      </c>
      <c r="D6" s="4"/>
      <c r="F6" s="8">
        <v>41183</v>
      </c>
      <c r="G6" s="34">
        <v>25000</v>
      </c>
    </row>
    <row r="7" spans="2:8" x14ac:dyDescent="0.25">
      <c r="B7" s="8">
        <v>41179</v>
      </c>
      <c r="C7" s="4">
        <v>20000</v>
      </c>
      <c r="D7" s="4"/>
      <c r="F7" s="8">
        <v>41183</v>
      </c>
      <c r="G7" s="34">
        <v>4000</v>
      </c>
      <c r="H7" s="2"/>
    </row>
    <row r="8" spans="2:8" ht="15.75" thickBot="1" x14ac:dyDescent="0.3">
      <c r="B8" s="8">
        <v>41179</v>
      </c>
      <c r="C8" s="32">
        <v>50000</v>
      </c>
      <c r="F8" s="8">
        <v>41183</v>
      </c>
      <c r="G8" s="4">
        <v>30000</v>
      </c>
    </row>
    <row r="9" spans="2:8" ht="16.5" thickTop="1" thickBot="1" x14ac:dyDescent="0.3">
      <c r="B9" s="1"/>
      <c r="C9" s="2">
        <f>SUM(C3:C8)</f>
        <v>134568</v>
      </c>
      <c r="D9" s="2">
        <f>C9</f>
        <v>134568</v>
      </c>
      <c r="F9" s="1">
        <v>41183</v>
      </c>
      <c r="G9" s="32">
        <v>20000</v>
      </c>
    </row>
    <row r="10" spans="2:8" ht="15.75" thickTop="1" x14ac:dyDescent="0.25">
      <c r="B10" s="44"/>
      <c r="C10" s="34"/>
      <c r="D10" s="4"/>
      <c r="F10" s="8"/>
      <c r="G10" s="4">
        <f>SUM(G4:G9)</f>
        <v>113149.5</v>
      </c>
      <c r="H10" s="4">
        <f>G10</f>
        <v>113149.5</v>
      </c>
    </row>
    <row r="11" spans="2:8" x14ac:dyDescent="0.25">
      <c r="B11" s="44">
        <v>41180</v>
      </c>
      <c r="C11" s="34">
        <v>23784</v>
      </c>
      <c r="D11" s="4"/>
      <c r="F11" s="8"/>
      <c r="G11" s="4"/>
      <c r="H11" s="4"/>
    </row>
    <row r="12" spans="2:8" x14ac:dyDescent="0.25">
      <c r="B12" s="44">
        <v>41180</v>
      </c>
      <c r="C12" s="34">
        <v>25000</v>
      </c>
      <c r="F12" s="8">
        <v>41184</v>
      </c>
      <c r="G12" s="4">
        <v>20000</v>
      </c>
      <c r="H12" s="4"/>
    </row>
    <row r="13" spans="2:8" x14ac:dyDescent="0.25">
      <c r="B13" s="42">
        <v>41180</v>
      </c>
      <c r="C13" s="2">
        <v>40000</v>
      </c>
      <c r="F13" s="8">
        <v>41184</v>
      </c>
      <c r="G13" s="34">
        <v>20000</v>
      </c>
    </row>
    <row r="14" spans="2:8" x14ac:dyDescent="0.25">
      <c r="B14" s="42">
        <v>41180</v>
      </c>
      <c r="C14" s="34">
        <v>10000</v>
      </c>
      <c r="F14" s="8">
        <v>41184</v>
      </c>
      <c r="G14" s="4">
        <v>20000</v>
      </c>
      <c r="H14" s="4"/>
    </row>
    <row r="15" spans="2:8" x14ac:dyDescent="0.25">
      <c r="B15" s="42">
        <v>41180</v>
      </c>
      <c r="C15" s="4">
        <v>10000</v>
      </c>
      <c r="F15" s="8">
        <v>41184</v>
      </c>
      <c r="G15" s="4">
        <v>13832.5</v>
      </c>
    </row>
    <row r="16" spans="2:8" ht="15.75" thickBot="1" x14ac:dyDescent="0.3">
      <c r="B16" s="42">
        <v>41180</v>
      </c>
      <c r="C16" s="4">
        <v>15000</v>
      </c>
      <c r="F16" s="8">
        <v>41184</v>
      </c>
      <c r="G16" s="3">
        <v>20000</v>
      </c>
    </row>
    <row r="17" spans="2:9" ht="15.75" thickBot="1" x14ac:dyDescent="0.3">
      <c r="B17" s="42">
        <v>41180</v>
      </c>
      <c r="C17" s="32">
        <v>20000</v>
      </c>
      <c r="F17" s="1"/>
      <c r="G17" s="4">
        <f>SUM(G12:G16)</f>
        <v>93832.5</v>
      </c>
      <c r="H17" s="4">
        <f>G17</f>
        <v>93832.5</v>
      </c>
    </row>
    <row r="18" spans="2:9" ht="15.75" thickTop="1" x14ac:dyDescent="0.25">
      <c r="B18" s="44"/>
      <c r="C18" s="4">
        <f>SUM(C11:C17)</f>
        <v>143784</v>
      </c>
      <c r="D18" s="4">
        <f>C18</f>
        <v>143784</v>
      </c>
      <c r="F18" s="1"/>
      <c r="G18" s="56"/>
      <c r="H18" s="56"/>
    </row>
    <row r="19" spans="2:9" x14ac:dyDescent="0.25">
      <c r="B19" s="44"/>
      <c r="C19" s="34"/>
      <c r="D19" s="4"/>
      <c r="F19" s="1"/>
      <c r="G19" s="2"/>
      <c r="H19" s="2"/>
    </row>
    <row r="20" spans="2:9" x14ac:dyDescent="0.25">
      <c r="B20" s="44">
        <v>41181</v>
      </c>
      <c r="C20" s="34">
        <v>20000</v>
      </c>
      <c r="D20" s="4"/>
      <c r="F20" s="8"/>
      <c r="G20" s="4"/>
      <c r="H20" s="4"/>
      <c r="I20" s="7"/>
    </row>
    <row r="21" spans="2:9" x14ac:dyDescent="0.25">
      <c r="B21" s="44">
        <v>41181</v>
      </c>
      <c r="C21" s="34">
        <v>10000</v>
      </c>
      <c r="D21" s="4"/>
      <c r="F21" s="1"/>
      <c r="G21" s="2"/>
      <c r="H21" s="2"/>
      <c r="I21" s="7"/>
    </row>
    <row r="22" spans="2:9" x14ac:dyDescent="0.25">
      <c r="B22" s="44">
        <v>41181</v>
      </c>
      <c r="C22" s="4">
        <v>15000</v>
      </c>
      <c r="D22" s="4"/>
      <c r="F22" s="1"/>
      <c r="G22" s="57"/>
      <c r="I22" s="7"/>
    </row>
    <row r="23" spans="2:9" ht="15.75" thickBot="1" x14ac:dyDescent="0.3">
      <c r="B23" s="8">
        <v>41181</v>
      </c>
      <c r="C23" s="34">
        <v>3700</v>
      </c>
      <c r="D23" s="4"/>
      <c r="F23" s="1"/>
      <c r="G23" s="32">
        <v>0</v>
      </c>
      <c r="I23" s="7"/>
    </row>
    <row r="24" spans="2:9" ht="15.75" thickTop="1" x14ac:dyDescent="0.25">
      <c r="B24" s="8">
        <v>41181</v>
      </c>
      <c r="C24" s="4">
        <v>20000</v>
      </c>
      <c r="F24" s="1"/>
      <c r="G24" s="2">
        <f>SUM(G21:G23)</f>
        <v>0</v>
      </c>
      <c r="H24" s="2">
        <f>G24</f>
        <v>0</v>
      </c>
      <c r="I24" s="7"/>
    </row>
    <row r="25" spans="2:9" x14ac:dyDescent="0.25">
      <c r="B25" s="1">
        <v>41181</v>
      </c>
      <c r="C25" s="2">
        <v>20000</v>
      </c>
      <c r="F25" s="1"/>
      <c r="G25" s="4"/>
      <c r="I25" s="7"/>
    </row>
    <row r="26" spans="2:9" ht="15.75" thickBot="1" x14ac:dyDescent="0.3">
      <c r="B26" s="1">
        <v>41181</v>
      </c>
      <c r="C26" s="4">
        <v>25000</v>
      </c>
      <c r="G26" s="4"/>
      <c r="H26" s="4"/>
      <c r="I26" s="7"/>
    </row>
    <row r="27" spans="2:9" ht="19.5" thickBot="1" x14ac:dyDescent="0.35">
      <c r="B27" s="1">
        <v>41181</v>
      </c>
      <c r="C27" s="4">
        <v>25000</v>
      </c>
      <c r="F27" s="5" t="s">
        <v>1</v>
      </c>
      <c r="G27" s="73">
        <f>D9+D18+D22+D31+D37+H10+H17+H18+H24</f>
        <v>726417.5</v>
      </c>
      <c r="H27" s="76"/>
      <c r="I27" s="7"/>
    </row>
    <row r="28" spans="2:9" x14ac:dyDescent="0.25">
      <c r="B28" s="1">
        <v>41181</v>
      </c>
      <c r="C28" s="2">
        <v>5000</v>
      </c>
      <c r="F28" s="7"/>
      <c r="G28" s="4"/>
      <c r="H28" s="4"/>
      <c r="I28" s="7"/>
    </row>
    <row r="29" spans="2:9" ht="15.75" thickBot="1" x14ac:dyDescent="0.3">
      <c r="B29" s="1">
        <v>41181</v>
      </c>
      <c r="C29" s="2">
        <v>20000</v>
      </c>
      <c r="F29" s="7"/>
      <c r="G29" s="4"/>
      <c r="H29" s="4"/>
      <c r="I29" s="7"/>
    </row>
    <row r="30" spans="2:9" ht="18.75" x14ac:dyDescent="0.3">
      <c r="B30" s="1">
        <v>41181</v>
      </c>
      <c r="C30" s="2">
        <v>9097</v>
      </c>
      <c r="F30" s="9" t="s">
        <v>13</v>
      </c>
      <c r="G30" s="10"/>
      <c r="H30" s="11"/>
    </row>
    <row r="31" spans="2:9" ht="19.5" thickBot="1" x14ac:dyDescent="0.35">
      <c r="B31" s="8"/>
      <c r="C31" s="4">
        <f>SUM(C20:C30)</f>
        <v>172797</v>
      </c>
      <c r="D31" s="2">
        <f>C31</f>
        <v>172797</v>
      </c>
      <c r="F31" s="33">
        <v>1</v>
      </c>
      <c r="G31" s="73">
        <v>200000</v>
      </c>
      <c r="H31" s="74"/>
    </row>
    <row r="32" spans="2:9" ht="19.5" thickBot="1" x14ac:dyDescent="0.35">
      <c r="B32" s="8"/>
      <c r="C32" s="4"/>
      <c r="F32" s="33">
        <v>2</v>
      </c>
      <c r="G32" s="73">
        <v>200000</v>
      </c>
      <c r="H32" s="74"/>
    </row>
    <row r="33" spans="2:10" ht="19.5" thickBot="1" x14ac:dyDescent="0.35">
      <c r="B33" s="8">
        <v>41182</v>
      </c>
      <c r="C33" s="4">
        <v>15000</v>
      </c>
      <c r="F33" s="33">
        <v>3</v>
      </c>
      <c r="G33" s="67">
        <v>200000</v>
      </c>
      <c r="H33" s="75"/>
    </row>
    <row r="34" spans="2:10" ht="19.5" thickBot="1" x14ac:dyDescent="0.35">
      <c r="B34" s="8">
        <v>41182</v>
      </c>
      <c r="C34" s="2">
        <v>3436.5</v>
      </c>
      <c r="F34" s="33">
        <v>4</v>
      </c>
      <c r="G34" s="67">
        <v>126417.5</v>
      </c>
      <c r="H34" s="75"/>
    </row>
    <row r="35" spans="2:10" x14ac:dyDescent="0.25">
      <c r="B35" s="8">
        <v>41182</v>
      </c>
      <c r="C35" s="4">
        <v>30000</v>
      </c>
      <c r="D35" s="4"/>
    </row>
    <row r="36" spans="2:10" ht="15.75" thickBot="1" x14ac:dyDescent="0.3">
      <c r="B36" s="8">
        <v>41182</v>
      </c>
      <c r="C36" s="32">
        <v>19850</v>
      </c>
      <c r="D36" s="4"/>
    </row>
    <row r="37" spans="2:10" ht="19.5" thickTop="1" x14ac:dyDescent="0.3">
      <c r="B37" s="8"/>
      <c r="C37" s="4">
        <f>SUM(C33:C36)</f>
        <v>68286.5</v>
      </c>
      <c r="D37" s="4">
        <f>C37</f>
        <v>68286.5</v>
      </c>
      <c r="F37" s="16" t="s">
        <v>30</v>
      </c>
      <c r="G37" s="17"/>
      <c r="H37" s="58">
        <f>G34+G33+G32+G31-G27</f>
        <v>0</v>
      </c>
    </row>
    <row r="38" spans="2:10" ht="19.5" thickBot="1" x14ac:dyDescent="0.35">
      <c r="B38" s="8"/>
      <c r="C38" s="34"/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5"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18" workbookViewId="0">
      <selection activeCell="A18"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32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/>
      <c r="G3" s="4"/>
      <c r="H3" s="4"/>
    </row>
    <row r="4" spans="2:8" x14ac:dyDescent="0.25">
      <c r="B4" s="8"/>
      <c r="C4" s="4"/>
      <c r="D4" s="4"/>
      <c r="F4" s="8">
        <v>41189</v>
      </c>
      <c r="G4" s="4">
        <v>15000</v>
      </c>
      <c r="H4" s="4"/>
    </row>
    <row r="5" spans="2:8" ht="15.75" thickBot="1" x14ac:dyDescent="0.3">
      <c r="B5" s="8">
        <v>41185</v>
      </c>
      <c r="C5" s="4">
        <v>14210</v>
      </c>
      <c r="D5" s="4"/>
      <c r="F5" s="8">
        <v>41189</v>
      </c>
      <c r="G5" s="32">
        <v>11000</v>
      </c>
      <c r="H5" s="4"/>
    </row>
    <row r="6" spans="2:8" ht="15.75" thickTop="1" x14ac:dyDescent="0.25">
      <c r="B6" s="1">
        <v>41185</v>
      </c>
      <c r="C6" s="2">
        <v>19000</v>
      </c>
      <c r="D6" s="4"/>
      <c r="F6" s="8"/>
      <c r="G6" s="34">
        <f>SUM(G4:G5)</f>
        <v>26000</v>
      </c>
      <c r="H6" s="2">
        <f>G6</f>
        <v>26000</v>
      </c>
    </row>
    <row r="7" spans="2:8" x14ac:dyDescent="0.25">
      <c r="B7" s="8">
        <v>41185</v>
      </c>
      <c r="C7" s="4">
        <v>25000</v>
      </c>
      <c r="D7" s="4"/>
      <c r="F7" s="8"/>
      <c r="G7" s="34"/>
      <c r="H7" s="2"/>
    </row>
    <row r="8" spans="2:8" ht="15.75" thickBot="1" x14ac:dyDescent="0.3">
      <c r="B8" s="8"/>
      <c r="C8" s="32">
        <v>0</v>
      </c>
      <c r="F8" s="8">
        <v>41190</v>
      </c>
      <c r="G8" s="4">
        <v>25000</v>
      </c>
    </row>
    <row r="9" spans="2:8" ht="15.75" thickTop="1" x14ac:dyDescent="0.25">
      <c r="B9" s="1"/>
      <c r="C9" s="2">
        <f>SUM(C5:C8)</f>
        <v>58210</v>
      </c>
      <c r="D9" s="2">
        <f>C9</f>
        <v>58210</v>
      </c>
      <c r="F9" s="1">
        <v>41190</v>
      </c>
      <c r="G9" s="4">
        <v>25000</v>
      </c>
    </row>
    <row r="10" spans="2:8" x14ac:dyDescent="0.25">
      <c r="B10" s="44"/>
      <c r="C10" s="34"/>
      <c r="D10" s="4"/>
      <c r="F10" s="8">
        <v>41190</v>
      </c>
      <c r="G10" s="4">
        <v>10000</v>
      </c>
      <c r="H10" s="4"/>
    </row>
    <row r="11" spans="2:8" ht="15.75" thickBot="1" x14ac:dyDescent="0.3">
      <c r="B11" s="44"/>
      <c r="C11" s="34"/>
      <c r="D11" s="4"/>
      <c r="F11" s="8">
        <v>41190</v>
      </c>
      <c r="G11" s="3">
        <v>21499.5</v>
      </c>
      <c r="H11" s="4"/>
    </row>
    <row r="12" spans="2:8" x14ac:dyDescent="0.25">
      <c r="B12" s="44">
        <v>41186</v>
      </c>
      <c r="C12" s="34">
        <v>12447</v>
      </c>
      <c r="F12" s="8"/>
      <c r="G12" s="4">
        <f>SUM(G8:G11)</f>
        <v>81499.5</v>
      </c>
      <c r="H12" s="4">
        <f>G12</f>
        <v>81499.5</v>
      </c>
    </row>
    <row r="13" spans="2:8" x14ac:dyDescent="0.25">
      <c r="B13" s="42">
        <v>41186</v>
      </c>
      <c r="C13" s="2">
        <v>20000</v>
      </c>
      <c r="F13" s="8"/>
      <c r="G13" s="34"/>
    </row>
    <row r="14" spans="2:8" x14ac:dyDescent="0.25">
      <c r="B14" s="42">
        <v>41186</v>
      </c>
      <c r="C14" s="34">
        <v>20000</v>
      </c>
      <c r="F14" s="8">
        <v>41191</v>
      </c>
      <c r="G14" s="4">
        <v>24140</v>
      </c>
      <c r="H14" s="4"/>
    </row>
    <row r="15" spans="2:8" x14ac:dyDescent="0.25">
      <c r="B15" s="42">
        <v>41186</v>
      </c>
      <c r="C15" s="4">
        <v>24350</v>
      </c>
      <c r="F15" s="8">
        <v>41191</v>
      </c>
      <c r="G15" s="4">
        <v>20000</v>
      </c>
    </row>
    <row r="16" spans="2:8" x14ac:dyDescent="0.25">
      <c r="B16" s="42"/>
      <c r="C16" s="4">
        <v>0</v>
      </c>
      <c r="F16" s="8">
        <v>41191</v>
      </c>
      <c r="G16" s="4">
        <v>20000</v>
      </c>
    </row>
    <row r="17" spans="2:9" ht="15.75" thickBot="1" x14ac:dyDescent="0.3">
      <c r="B17" s="42"/>
      <c r="C17" s="32">
        <v>0</v>
      </c>
      <c r="F17" s="1">
        <v>41191</v>
      </c>
      <c r="G17" s="32">
        <v>20000</v>
      </c>
      <c r="H17" s="4"/>
    </row>
    <row r="18" spans="2:9" ht="15.75" thickTop="1" x14ac:dyDescent="0.25">
      <c r="B18" s="44"/>
      <c r="C18" s="4">
        <f>SUM(C12:C17)</f>
        <v>76797</v>
      </c>
      <c r="D18" s="4">
        <f>C18</f>
        <v>76797</v>
      </c>
      <c r="F18" s="1"/>
      <c r="G18" s="56">
        <f>SUM(G14:G17)</f>
        <v>84140</v>
      </c>
      <c r="H18" s="56">
        <f>G18</f>
        <v>84140</v>
      </c>
    </row>
    <row r="19" spans="2:9" x14ac:dyDescent="0.25">
      <c r="B19" s="44"/>
      <c r="C19" s="34"/>
      <c r="D19" s="4"/>
      <c r="F19" s="1"/>
      <c r="G19" s="2"/>
      <c r="H19" s="2"/>
    </row>
    <row r="20" spans="2:9" x14ac:dyDescent="0.25">
      <c r="B20" s="44"/>
      <c r="C20" s="34"/>
      <c r="D20" s="4"/>
      <c r="F20" s="8">
        <v>41192</v>
      </c>
      <c r="G20" s="4">
        <v>21546.5</v>
      </c>
      <c r="H20" s="4"/>
      <c r="I20" s="7"/>
    </row>
    <row r="21" spans="2:9" x14ac:dyDescent="0.25">
      <c r="B21" s="44">
        <v>41187</v>
      </c>
      <c r="C21" s="34">
        <v>30000</v>
      </c>
      <c r="D21" s="4"/>
      <c r="F21" s="1">
        <v>41192</v>
      </c>
      <c r="G21" s="2">
        <v>16850</v>
      </c>
      <c r="H21" s="2"/>
      <c r="I21" s="7"/>
    </row>
    <row r="22" spans="2:9" x14ac:dyDescent="0.25">
      <c r="B22" s="44">
        <v>41187</v>
      </c>
      <c r="C22" s="4">
        <v>10000</v>
      </c>
      <c r="D22" s="4"/>
      <c r="F22" s="1">
        <v>41192</v>
      </c>
      <c r="G22" s="57">
        <v>20000</v>
      </c>
      <c r="I22" s="7"/>
    </row>
    <row r="23" spans="2:9" ht="15.75" thickBot="1" x14ac:dyDescent="0.3">
      <c r="B23" s="8">
        <v>41187</v>
      </c>
      <c r="C23" s="34">
        <v>12553</v>
      </c>
      <c r="D23" s="4"/>
      <c r="F23" s="1"/>
      <c r="G23" s="32">
        <v>0</v>
      </c>
      <c r="I23" s="7"/>
    </row>
    <row r="24" spans="2:9" ht="15.75" thickTop="1" x14ac:dyDescent="0.25">
      <c r="B24" s="8">
        <v>41187</v>
      </c>
      <c r="C24" s="4">
        <v>9100</v>
      </c>
      <c r="F24" s="1"/>
      <c r="G24" s="2">
        <f>SUM(G20:G23)</f>
        <v>58396.5</v>
      </c>
      <c r="H24" s="2">
        <f>G24</f>
        <v>58396.5</v>
      </c>
      <c r="I24" s="7"/>
    </row>
    <row r="25" spans="2:9" x14ac:dyDescent="0.25">
      <c r="B25" s="1">
        <v>41187</v>
      </c>
      <c r="C25" s="2">
        <v>25000</v>
      </c>
      <c r="F25" s="1"/>
      <c r="G25" s="4"/>
      <c r="I25" s="7"/>
    </row>
    <row r="26" spans="2:9" ht="15.75" thickBot="1" x14ac:dyDescent="0.3">
      <c r="B26" s="1">
        <v>41187</v>
      </c>
      <c r="C26" s="32">
        <v>15000</v>
      </c>
      <c r="F26" s="52"/>
      <c r="G26" s="32"/>
      <c r="H26" s="32"/>
      <c r="I26" s="7"/>
    </row>
    <row r="27" spans="2:9" ht="20.25" thickTop="1" thickBot="1" x14ac:dyDescent="0.35">
      <c r="B27" s="1"/>
      <c r="C27" s="4">
        <f>SUM(C21:C26)</f>
        <v>101653</v>
      </c>
      <c r="D27" s="2">
        <f>C27</f>
        <v>101653</v>
      </c>
      <c r="F27" s="59" t="s">
        <v>1</v>
      </c>
      <c r="G27" s="73">
        <f>D9+D18+D27+D37+D42+H6+H12+H18+H24</f>
        <v>670787.5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>
        <v>41188</v>
      </c>
      <c r="C29" s="2">
        <v>10098.5</v>
      </c>
      <c r="F29" s="7"/>
      <c r="G29" s="4"/>
      <c r="H29" s="4"/>
      <c r="I29" s="7"/>
    </row>
    <row r="30" spans="2:9" ht="18.75" x14ac:dyDescent="0.3">
      <c r="B30" s="1">
        <v>41188</v>
      </c>
      <c r="C30" s="2">
        <v>20000</v>
      </c>
      <c r="F30" s="9" t="s">
        <v>13</v>
      </c>
      <c r="G30" s="10"/>
      <c r="H30" s="11"/>
    </row>
    <row r="31" spans="2:9" ht="19.5" thickBot="1" x14ac:dyDescent="0.35">
      <c r="B31" s="8">
        <v>41188</v>
      </c>
      <c r="C31" s="2">
        <v>15000</v>
      </c>
      <c r="F31" s="33">
        <v>1</v>
      </c>
      <c r="G31" s="73">
        <v>200000</v>
      </c>
      <c r="H31" s="74"/>
    </row>
    <row r="32" spans="2:9" ht="19.5" thickBot="1" x14ac:dyDescent="0.35">
      <c r="B32" s="8">
        <v>41188</v>
      </c>
      <c r="C32" s="4">
        <v>20000</v>
      </c>
      <c r="F32" s="33">
        <v>2</v>
      </c>
      <c r="G32" s="73">
        <v>200000</v>
      </c>
      <c r="H32" s="74"/>
    </row>
    <row r="33" spans="2:10" ht="19.5" thickBot="1" x14ac:dyDescent="0.35">
      <c r="B33" s="8">
        <v>41188</v>
      </c>
      <c r="C33" s="4">
        <v>30000</v>
      </c>
      <c r="F33" s="33">
        <v>3</v>
      </c>
      <c r="G33" s="67">
        <v>270787.5</v>
      </c>
      <c r="H33" s="75"/>
    </row>
    <row r="34" spans="2:10" ht="19.5" thickBot="1" x14ac:dyDescent="0.35">
      <c r="B34" s="8">
        <v>41188</v>
      </c>
      <c r="C34" s="2">
        <v>20000</v>
      </c>
      <c r="F34" s="33">
        <v>4</v>
      </c>
      <c r="G34" s="67">
        <v>0</v>
      </c>
      <c r="H34" s="75"/>
    </row>
    <row r="35" spans="2:10" x14ac:dyDescent="0.25">
      <c r="B35" s="8">
        <v>41188</v>
      </c>
      <c r="C35" s="4">
        <v>15000</v>
      </c>
      <c r="D35" s="4"/>
    </row>
    <row r="36" spans="2:10" ht="15.75" thickBot="1" x14ac:dyDescent="0.3">
      <c r="B36" s="8"/>
      <c r="C36" s="32">
        <v>0</v>
      </c>
      <c r="D36" s="4"/>
    </row>
    <row r="37" spans="2:10" ht="19.5" thickTop="1" x14ac:dyDescent="0.3">
      <c r="B37" s="8"/>
      <c r="C37" s="4">
        <f>SUM(C29:C36)</f>
        <v>130098.5</v>
      </c>
      <c r="D37" s="4">
        <f>C37</f>
        <v>130098.5</v>
      </c>
      <c r="F37" s="16" t="s">
        <v>30</v>
      </c>
      <c r="G37" s="17"/>
      <c r="H37" s="58">
        <f>G34+G33+G32+G31-G27</f>
        <v>0</v>
      </c>
    </row>
    <row r="38" spans="2:10" ht="19.5" thickBot="1" x14ac:dyDescent="0.35">
      <c r="B38" s="8"/>
      <c r="C38" s="34"/>
      <c r="F38" s="19" t="s">
        <v>5</v>
      </c>
      <c r="G38" s="53"/>
      <c r="H38" s="21">
        <v>0</v>
      </c>
      <c r="I38" s="54"/>
      <c r="J38" s="55"/>
    </row>
    <row r="39" spans="2:10" x14ac:dyDescent="0.25">
      <c r="B39" s="8">
        <v>41189</v>
      </c>
      <c r="C39" s="4">
        <v>17800</v>
      </c>
      <c r="D39" s="4"/>
      <c r="H39" s="40"/>
      <c r="I39" s="45"/>
    </row>
    <row r="40" spans="2:10" ht="18.75" x14ac:dyDescent="0.3">
      <c r="B40" s="8">
        <v>41189</v>
      </c>
      <c r="C40" s="4">
        <v>11193</v>
      </c>
      <c r="F40" s="15"/>
      <c r="G40" s="7"/>
      <c r="H40" s="7"/>
    </row>
    <row r="41" spans="2:10" ht="19.5" thickBot="1" x14ac:dyDescent="0.35">
      <c r="B41" s="8">
        <v>41189</v>
      </c>
      <c r="C41" s="32">
        <v>25000</v>
      </c>
      <c r="D41" s="4"/>
      <c r="F41" s="38"/>
      <c r="G41" s="15"/>
      <c r="H41" s="39"/>
    </row>
    <row r="42" spans="2:10" ht="15.75" thickTop="1" x14ac:dyDescent="0.25">
      <c r="B42" s="8"/>
      <c r="C42" s="4">
        <f>SUM(C39:C41)</f>
        <v>53993</v>
      </c>
      <c r="D42" s="2">
        <f>C42</f>
        <v>53993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5"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33</v>
      </c>
    </row>
    <row r="2" spans="2:8" x14ac:dyDescent="0.25">
      <c r="B2" s="1"/>
      <c r="F2" s="1"/>
      <c r="G2" s="2"/>
      <c r="H2" s="2"/>
    </row>
    <row r="3" spans="2:8" x14ac:dyDescent="0.25">
      <c r="B3" s="8">
        <v>41193</v>
      </c>
      <c r="C3" s="4">
        <v>15116</v>
      </c>
      <c r="D3" s="4"/>
      <c r="F3" s="8">
        <v>41199</v>
      </c>
      <c r="G3" s="4">
        <v>10000</v>
      </c>
      <c r="H3" s="4"/>
    </row>
    <row r="4" spans="2:8" x14ac:dyDescent="0.25">
      <c r="B4" s="8">
        <v>41193</v>
      </c>
      <c r="C4" s="4">
        <v>20000</v>
      </c>
      <c r="D4" s="4"/>
      <c r="F4" s="8">
        <v>41199</v>
      </c>
      <c r="G4" s="4">
        <v>5000</v>
      </c>
      <c r="H4" s="4"/>
    </row>
    <row r="5" spans="2:8" ht="15.75" thickBot="1" x14ac:dyDescent="0.3">
      <c r="B5" s="8">
        <v>41193</v>
      </c>
      <c r="C5" s="32">
        <v>19400</v>
      </c>
      <c r="D5" s="4"/>
      <c r="F5" s="8">
        <v>41199</v>
      </c>
      <c r="G5" s="32">
        <v>18600</v>
      </c>
      <c r="H5" s="4"/>
    </row>
    <row r="6" spans="2:8" ht="15.75" thickTop="1" x14ac:dyDescent="0.25">
      <c r="B6" s="1"/>
      <c r="C6" s="2">
        <f>SUM(C3:C5)</f>
        <v>54516</v>
      </c>
      <c r="D6" s="4">
        <f>C6</f>
        <v>54516</v>
      </c>
      <c r="F6" s="8"/>
      <c r="G6" s="34">
        <f>SUM(G3:G5)</f>
        <v>33600</v>
      </c>
      <c r="H6" s="61">
        <f>G6</f>
        <v>33600</v>
      </c>
    </row>
    <row r="7" spans="2:8" x14ac:dyDescent="0.25">
      <c r="B7" s="8"/>
      <c r="C7" s="4"/>
      <c r="D7" s="4"/>
      <c r="F7" s="8"/>
      <c r="G7" s="34"/>
      <c r="H7" s="2"/>
    </row>
    <row r="8" spans="2:8" x14ac:dyDescent="0.25">
      <c r="B8" s="8">
        <v>41194</v>
      </c>
      <c r="C8" s="4">
        <v>15950</v>
      </c>
      <c r="F8" s="8">
        <v>41200</v>
      </c>
      <c r="G8" s="56">
        <v>20423.5</v>
      </c>
      <c r="H8" s="61"/>
    </row>
    <row r="9" spans="2:8" x14ac:dyDescent="0.25">
      <c r="B9" s="1">
        <v>41197</v>
      </c>
      <c r="C9" s="2">
        <v>21829.5</v>
      </c>
      <c r="F9" s="1">
        <v>41200</v>
      </c>
      <c r="G9" s="4">
        <v>19100</v>
      </c>
    </row>
    <row r="10" spans="2:8" ht="15.75" thickBot="1" x14ac:dyDescent="0.3">
      <c r="B10" s="44">
        <v>41194</v>
      </c>
      <c r="C10" s="34">
        <v>25000</v>
      </c>
      <c r="D10" s="4"/>
      <c r="F10" s="8"/>
      <c r="G10" s="32">
        <v>0</v>
      </c>
      <c r="H10" s="4"/>
    </row>
    <row r="11" spans="2:8" ht="16.5" thickTop="1" thickBot="1" x14ac:dyDescent="0.3">
      <c r="B11" s="44">
        <v>41194</v>
      </c>
      <c r="C11" s="35">
        <v>30000</v>
      </c>
      <c r="D11" s="4"/>
      <c r="F11" s="8"/>
      <c r="G11" s="4">
        <f>SUM(G8:G10)</f>
        <v>39523.5</v>
      </c>
      <c r="H11" s="56">
        <f>G11</f>
        <v>39523.5</v>
      </c>
    </row>
    <row r="12" spans="2:8" ht="15.75" thickTop="1" x14ac:dyDescent="0.25">
      <c r="B12" s="44"/>
      <c r="C12" s="34">
        <f>SUM(C8:C11)</f>
        <v>92779.5</v>
      </c>
      <c r="D12" s="2">
        <f>C12</f>
        <v>92779.5</v>
      </c>
      <c r="F12" s="8"/>
      <c r="G12" s="4"/>
      <c r="H12" s="4"/>
    </row>
    <row r="13" spans="2:8" x14ac:dyDescent="0.25">
      <c r="B13" s="42"/>
      <c r="F13" s="8"/>
      <c r="G13" s="34"/>
    </row>
    <row r="14" spans="2:8" x14ac:dyDescent="0.25">
      <c r="B14" s="42">
        <v>41195</v>
      </c>
      <c r="C14" s="34">
        <v>13000</v>
      </c>
      <c r="F14" s="8"/>
      <c r="G14" s="4"/>
      <c r="H14" s="4"/>
    </row>
    <row r="15" spans="2:8" x14ac:dyDescent="0.25">
      <c r="B15" s="42">
        <v>41195</v>
      </c>
      <c r="C15" s="4">
        <v>20000</v>
      </c>
      <c r="F15" s="8"/>
      <c r="G15" s="4"/>
    </row>
    <row r="16" spans="2:8" x14ac:dyDescent="0.25">
      <c r="B16" s="42">
        <v>41195</v>
      </c>
      <c r="C16" s="4">
        <v>10000</v>
      </c>
      <c r="F16" s="8"/>
      <c r="G16" s="4"/>
    </row>
    <row r="17" spans="2:9" ht="15.75" thickBot="1" x14ac:dyDescent="0.3">
      <c r="B17" s="42">
        <v>41195</v>
      </c>
      <c r="C17" s="4">
        <v>14900</v>
      </c>
      <c r="F17" s="1"/>
      <c r="G17" s="32"/>
      <c r="H17" s="4"/>
    </row>
    <row r="18" spans="2:9" ht="15.75" thickTop="1" x14ac:dyDescent="0.25">
      <c r="B18" s="44">
        <v>41195</v>
      </c>
      <c r="C18" s="4">
        <v>10000</v>
      </c>
      <c r="D18" s="4"/>
      <c r="F18" s="1"/>
      <c r="G18" s="56">
        <f>SUM(G14:G17)</f>
        <v>0</v>
      </c>
      <c r="H18" s="56">
        <f>G18</f>
        <v>0</v>
      </c>
    </row>
    <row r="19" spans="2:9" x14ac:dyDescent="0.25">
      <c r="B19" s="44">
        <v>41195</v>
      </c>
      <c r="C19" s="34">
        <v>10000</v>
      </c>
      <c r="D19" s="4"/>
      <c r="F19" s="1"/>
      <c r="G19" s="2"/>
      <c r="H19" s="2"/>
    </row>
    <row r="20" spans="2:9" x14ac:dyDescent="0.25">
      <c r="B20" s="44">
        <v>41195</v>
      </c>
      <c r="C20" s="34">
        <v>20000</v>
      </c>
      <c r="D20" s="4"/>
      <c r="F20" s="8"/>
      <c r="G20" s="4"/>
      <c r="H20" s="4"/>
      <c r="I20" s="7"/>
    </row>
    <row r="21" spans="2:9" x14ac:dyDescent="0.25">
      <c r="B21" s="44">
        <v>41195</v>
      </c>
      <c r="C21" s="34">
        <v>20000</v>
      </c>
      <c r="D21" s="4"/>
      <c r="F21" s="1"/>
      <c r="G21" s="2"/>
      <c r="H21" s="2"/>
      <c r="I21" s="7"/>
    </row>
    <row r="22" spans="2:9" x14ac:dyDescent="0.25">
      <c r="B22" s="44">
        <v>41195</v>
      </c>
      <c r="C22" s="4">
        <v>20000</v>
      </c>
      <c r="D22" s="4"/>
      <c r="F22" s="1"/>
      <c r="G22" s="57"/>
      <c r="I22" s="7"/>
    </row>
    <row r="23" spans="2:9" ht="15.75" thickBot="1" x14ac:dyDescent="0.3">
      <c r="B23" s="8">
        <v>41195</v>
      </c>
      <c r="C23" s="60">
        <v>3221.5</v>
      </c>
      <c r="D23" s="4"/>
      <c r="F23" s="1"/>
      <c r="G23" s="32">
        <v>0</v>
      </c>
      <c r="I23" s="7"/>
    </row>
    <row r="24" spans="2:9" x14ac:dyDescent="0.25">
      <c r="B24" s="8"/>
      <c r="C24" s="4">
        <f>SUM(C14:C23)</f>
        <v>141121.5</v>
      </c>
      <c r="D24" s="2">
        <f>C24</f>
        <v>141121.5</v>
      </c>
      <c r="F24" s="1"/>
      <c r="G24" s="2">
        <f>SUM(G20:G23)</f>
        <v>0</v>
      </c>
      <c r="H24" s="2">
        <f>G24</f>
        <v>0</v>
      </c>
      <c r="I24" s="7"/>
    </row>
    <row r="25" spans="2:9" x14ac:dyDescent="0.25">
      <c r="B25" s="1"/>
      <c r="F25" s="1"/>
      <c r="G25" s="4"/>
      <c r="I25" s="7"/>
    </row>
    <row r="26" spans="2:9" ht="15.75" thickBot="1" x14ac:dyDescent="0.3">
      <c r="B26" s="1">
        <v>41196</v>
      </c>
      <c r="C26" s="4">
        <v>35000</v>
      </c>
      <c r="F26" s="52"/>
      <c r="G26" s="32"/>
      <c r="H26" s="32"/>
      <c r="I26" s="7"/>
    </row>
    <row r="27" spans="2:9" ht="20.25" thickTop="1" thickBot="1" x14ac:dyDescent="0.35">
      <c r="B27" s="1">
        <v>41196</v>
      </c>
      <c r="C27" s="32">
        <v>22501</v>
      </c>
      <c r="F27" s="59" t="s">
        <v>1</v>
      </c>
      <c r="G27" s="73">
        <f>D6+D12+D24+D28+D37+D42+H6+H11</f>
        <v>608455</v>
      </c>
      <c r="H27" s="76"/>
      <c r="I27" s="7"/>
    </row>
    <row r="28" spans="2:9" ht="15.75" thickTop="1" x14ac:dyDescent="0.25">
      <c r="B28" s="1"/>
      <c r="C28" s="2">
        <f>SUM(C26:C27)</f>
        <v>57501</v>
      </c>
      <c r="D28" s="2">
        <f>C28</f>
        <v>57501</v>
      </c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8.75" x14ac:dyDescent="0.3">
      <c r="B30" s="1">
        <v>41197</v>
      </c>
      <c r="C30" s="2">
        <v>20000</v>
      </c>
      <c r="F30" s="9" t="s">
        <v>13</v>
      </c>
      <c r="G30" s="10"/>
      <c r="H30" s="11"/>
    </row>
    <row r="31" spans="2:9" ht="19.5" thickBot="1" x14ac:dyDescent="0.35">
      <c r="B31" s="8">
        <v>41197</v>
      </c>
      <c r="C31" s="2">
        <v>30000</v>
      </c>
      <c r="F31" s="33">
        <v>1</v>
      </c>
      <c r="G31" s="73">
        <v>200000</v>
      </c>
      <c r="H31" s="74"/>
    </row>
    <row r="32" spans="2:9" ht="19.5" thickBot="1" x14ac:dyDescent="0.35">
      <c r="B32" s="8">
        <v>41197</v>
      </c>
      <c r="C32" s="4">
        <v>30000</v>
      </c>
      <c r="F32" s="33">
        <v>2</v>
      </c>
      <c r="G32" s="73">
        <v>200000</v>
      </c>
      <c r="H32" s="74"/>
    </row>
    <row r="33" spans="2:10" ht="19.5" thickBot="1" x14ac:dyDescent="0.35">
      <c r="B33" s="8">
        <v>41197</v>
      </c>
      <c r="C33" s="4">
        <v>20928</v>
      </c>
      <c r="F33" s="33">
        <v>3</v>
      </c>
      <c r="G33" s="67">
        <v>208455</v>
      </c>
      <c r="H33" s="75"/>
    </row>
    <row r="34" spans="2:10" ht="19.5" thickBot="1" x14ac:dyDescent="0.35">
      <c r="B34" s="8">
        <v>41197</v>
      </c>
      <c r="C34" s="2">
        <v>30000</v>
      </c>
      <c r="F34" s="33">
        <v>4</v>
      </c>
      <c r="G34" s="67">
        <v>0</v>
      </c>
      <c r="H34" s="75"/>
    </row>
    <row r="35" spans="2:10" x14ac:dyDescent="0.25">
      <c r="B35" s="8">
        <v>41197</v>
      </c>
      <c r="C35" s="4">
        <v>17200</v>
      </c>
      <c r="D35" s="4"/>
    </row>
    <row r="36" spans="2:10" ht="15.75" thickBot="1" x14ac:dyDescent="0.3">
      <c r="B36" s="8"/>
      <c r="C36" s="32">
        <v>0</v>
      </c>
      <c r="D36" s="4"/>
    </row>
    <row r="37" spans="2:10" ht="19.5" thickTop="1" x14ac:dyDescent="0.3">
      <c r="B37" s="8"/>
      <c r="C37" s="4">
        <f>SUM(C30:C36)</f>
        <v>148128</v>
      </c>
      <c r="D37" s="4">
        <f>C37</f>
        <v>148128</v>
      </c>
      <c r="F37" s="16" t="s">
        <v>30</v>
      </c>
      <c r="G37" s="17"/>
      <c r="H37" s="58">
        <f>G34+G33+G32+G31-G27</f>
        <v>0</v>
      </c>
    </row>
    <row r="38" spans="2:10" ht="19.5" thickBot="1" x14ac:dyDescent="0.35">
      <c r="B38" s="8"/>
      <c r="C38" s="34"/>
      <c r="F38" s="19" t="s">
        <v>5</v>
      </c>
      <c r="G38" s="53"/>
      <c r="H38" s="21">
        <v>0</v>
      </c>
      <c r="I38" s="54"/>
      <c r="J38" s="55"/>
    </row>
    <row r="39" spans="2:10" x14ac:dyDescent="0.25">
      <c r="B39" s="8">
        <v>41198</v>
      </c>
      <c r="C39" s="4">
        <v>21285.5</v>
      </c>
      <c r="D39" s="4"/>
      <c r="H39" s="40"/>
      <c r="I39" s="45"/>
    </row>
    <row r="40" spans="2:10" ht="18.75" x14ac:dyDescent="0.3">
      <c r="B40" s="8">
        <v>41198</v>
      </c>
      <c r="C40" s="4">
        <v>20000</v>
      </c>
      <c r="F40" s="15"/>
      <c r="G40" s="7"/>
      <c r="H40" s="7"/>
    </row>
    <row r="41" spans="2:10" ht="19.5" thickBot="1" x14ac:dyDescent="0.35">
      <c r="B41" s="8"/>
      <c r="C41" s="32">
        <v>0</v>
      </c>
      <c r="D41" s="4"/>
      <c r="F41" s="38"/>
      <c r="G41" s="15"/>
      <c r="H41" s="39"/>
    </row>
    <row r="42" spans="2:10" ht="15.75" thickTop="1" x14ac:dyDescent="0.25">
      <c r="B42" s="8"/>
      <c r="C42" s="4">
        <f>SUM(C39:C41)</f>
        <v>41285.5</v>
      </c>
      <c r="D42" s="2">
        <f>C42</f>
        <v>41285.5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5"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34</v>
      </c>
    </row>
    <row r="2" spans="2:8" x14ac:dyDescent="0.25">
      <c r="B2" s="1"/>
      <c r="F2" s="1"/>
      <c r="G2" s="2"/>
      <c r="H2" s="2"/>
    </row>
    <row r="3" spans="2:8" x14ac:dyDescent="0.25">
      <c r="B3" s="8">
        <v>41199</v>
      </c>
      <c r="C3" s="4">
        <v>11000</v>
      </c>
      <c r="D3" s="4"/>
      <c r="F3" s="8">
        <v>41205</v>
      </c>
      <c r="G3" s="4">
        <v>19390</v>
      </c>
      <c r="H3" s="4"/>
    </row>
    <row r="4" spans="2:8" x14ac:dyDescent="0.25">
      <c r="B4" s="8">
        <v>41199</v>
      </c>
      <c r="C4" s="4">
        <v>12611</v>
      </c>
      <c r="D4" s="4"/>
      <c r="F4" s="8">
        <v>41205</v>
      </c>
      <c r="G4" s="4">
        <v>25000</v>
      </c>
      <c r="H4" s="4"/>
    </row>
    <row r="5" spans="2:8" ht="15.75" thickBot="1" x14ac:dyDescent="0.3">
      <c r="B5" s="8"/>
      <c r="C5" s="32">
        <v>0</v>
      </c>
      <c r="D5" s="4"/>
      <c r="F5" s="8">
        <v>41205</v>
      </c>
      <c r="G5" s="32">
        <v>17200</v>
      </c>
      <c r="H5" s="4"/>
    </row>
    <row r="6" spans="2:8" ht="15.75" thickTop="1" x14ac:dyDescent="0.25">
      <c r="B6" s="1"/>
      <c r="C6" s="2">
        <f>SUM(C3:C5)</f>
        <v>23611</v>
      </c>
      <c r="D6" s="4">
        <f>C6</f>
        <v>23611</v>
      </c>
      <c r="F6" s="8"/>
      <c r="G6" s="34">
        <f>SUM(G3:G5)</f>
        <v>61590</v>
      </c>
      <c r="H6" s="61">
        <f>G6</f>
        <v>61590</v>
      </c>
    </row>
    <row r="7" spans="2:8" x14ac:dyDescent="0.25">
      <c r="B7" s="8"/>
      <c r="C7" s="4"/>
      <c r="D7" s="4"/>
      <c r="F7" s="8"/>
      <c r="G7" s="34"/>
      <c r="H7" s="2"/>
    </row>
    <row r="8" spans="2:8" x14ac:dyDescent="0.25">
      <c r="B8" s="8">
        <v>41200</v>
      </c>
      <c r="C8" s="4">
        <v>7500</v>
      </c>
      <c r="F8" s="8">
        <v>41206</v>
      </c>
      <c r="G8" s="56">
        <v>5950</v>
      </c>
      <c r="H8" s="61"/>
    </row>
    <row r="9" spans="2:8" x14ac:dyDescent="0.25">
      <c r="B9" s="1">
        <v>41200</v>
      </c>
      <c r="C9" s="2">
        <v>25000</v>
      </c>
      <c r="F9" s="1">
        <v>41206</v>
      </c>
      <c r="G9" s="4">
        <v>12000</v>
      </c>
    </row>
    <row r="10" spans="2:8" ht="15.75" thickBot="1" x14ac:dyDescent="0.3">
      <c r="B10" s="44"/>
      <c r="C10" s="34">
        <v>0</v>
      </c>
      <c r="D10" s="4"/>
      <c r="F10" s="8">
        <v>41206</v>
      </c>
      <c r="G10" s="32">
        <v>18084.5</v>
      </c>
      <c r="H10" s="4"/>
    </row>
    <row r="11" spans="2:8" ht="16.5" thickTop="1" thickBot="1" x14ac:dyDescent="0.3">
      <c r="B11" s="44"/>
      <c r="C11" s="35">
        <v>0</v>
      </c>
      <c r="D11" s="4"/>
      <c r="F11" s="8"/>
      <c r="G11" s="4">
        <f>SUM(G8:G10)</f>
        <v>36034.5</v>
      </c>
      <c r="H11" s="56">
        <f>G11</f>
        <v>36034.5</v>
      </c>
    </row>
    <row r="12" spans="2:8" ht="15.75" thickTop="1" x14ac:dyDescent="0.25">
      <c r="B12" s="44"/>
      <c r="C12" s="34">
        <f>SUM(C8:C11)</f>
        <v>32500</v>
      </c>
      <c r="D12" s="2">
        <f>C12</f>
        <v>32500</v>
      </c>
      <c r="F12" s="8"/>
      <c r="G12" s="4"/>
      <c r="H12" s="4"/>
    </row>
    <row r="13" spans="2:8" x14ac:dyDescent="0.25">
      <c r="B13" s="42"/>
      <c r="F13" s="8"/>
      <c r="G13" s="34"/>
    </row>
    <row r="14" spans="2:8" x14ac:dyDescent="0.25">
      <c r="B14" s="42">
        <v>41201</v>
      </c>
      <c r="C14" s="34">
        <v>10000</v>
      </c>
      <c r="F14" s="8">
        <v>41207</v>
      </c>
      <c r="G14" s="4">
        <v>20000</v>
      </c>
      <c r="H14" s="4"/>
    </row>
    <row r="15" spans="2:8" x14ac:dyDescent="0.25">
      <c r="B15" s="42">
        <v>41201</v>
      </c>
      <c r="C15" s="4">
        <v>20000</v>
      </c>
      <c r="F15" s="8"/>
      <c r="G15" s="4"/>
    </row>
    <row r="16" spans="2:8" x14ac:dyDescent="0.25">
      <c r="B16" s="42">
        <v>41201</v>
      </c>
      <c r="C16" s="4">
        <v>20000</v>
      </c>
      <c r="F16" s="8"/>
      <c r="G16" s="4"/>
    </row>
    <row r="17" spans="2:9" ht="15.75" thickBot="1" x14ac:dyDescent="0.3">
      <c r="B17" s="42">
        <v>41201</v>
      </c>
      <c r="C17" s="4">
        <v>9500</v>
      </c>
      <c r="F17" s="1"/>
      <c r="G17" s="32"/>
      <c r="H17" s="4"/>
    </row>
    <row r="18" spans="2:9" ht="15.75" thickTop="1" x14ac:dyDescent="0.25">
      <c r="B18" s="44">
        <v>41201</v>
      </c>
      <c r="C18" s="4">
        <v>25000</v>
      </c>
      <c r="D18" s="4"/>
      <c r="F18" s="1"/>
      <c r="G18" s="56">
        <f>SUM(G14:G17)</f>
        <v>20000</v>
      </c>
      <c r="H18" s="56">
        <f>G18</f>
        <v>20000</v>
      </c>
    </row>
    <row r="19" spans="2:9" x14ac:dyDescent="0.25">
      <c r="B19" s="44">
        <v>41201</v>
      </c>
      <c r="C19" s="34">
        <v>15734.5</v>
      </c>
      <c r="D19" s="4"/>
      <c r="F19" s="1"/>
      <c r="G19" s="2"/>
      <c r="H19" s="2"/>
    </row>
    <row r="20" spans="2:9" x14ac:dyDescent="0.25">
      <c r="B20" s="44">
        <v>41201</v>
      </c>
      <c r="C20" s="34">
        <v>20000</v>
      </c>
      <c r="D20" s="4"/>
      <c r="F20" s="8">
        <v>41208</v>
      </c>
      <c r="G20" s="4">
        <v>39374.5</v>
      </c>
      <c r="H20" s="4"/>
      <c r="I20" s="7"/>
    </row>
    <row r="21" spans="2:9" x14ac:dyDescent="0.25">
      <c r="B21" s="44">
        <v>41201</v>
      </c>
      <c r="C21" s="34">
        <v>15000</v>
      </c>
      <c r="D21" s="4"/>
      <c r="F21" s="1"/>
      <c r="G21" s="2">
        <v>0</v>
      </c>
      <c r="H21" s="2"/>
      <c r="I21" s="7"/>
    </row>
    <row r="22" spans="2:9" x14ac:dyDescent="0.25">
      <c r="B22" s="44"/>
      <c r="C22" s="4">
        <v>0</v>
      </c>
      <c r="D22" s="4"/>
      <c r="F22" s="1"/>
      <c r="G22" s="57">
        <v>0</v>
      </c>
      <c r="I22" s="7"/>
    </row>
    <row r="23" spans="2:9" ht="15.75" thickBot="1" x14ac:dyDescent="0.3">
      <c r="B23" s="8"/>
      <c r="C23" s="60">
        <v>0</v>
      </c>
      <c r="D23" s="4"/>
      <c r="F23" s="1"/>
      <c r="G23" s="32">
        <v>0</v>
      </c>
      <c r="I23" s="7"/>
    </row>
    <row r="24" spans="2:9" x14ac:dyDescent="0.25">
      <c r="B24" s="8"/>
      <c r="C24" s="4">
        <f>SUM(C14:C23)</f>
        <v>135234.5</v>
      </c>
      <c r="D24" s="2">
        <f>C24</f>
        <v>135234.5</v>
      </c>
      <c r="F24" s="1"/>
      <c r="G24" s="2">
        <f>SUM(G20:G23)</f>
        <v>39374.5</v>
      </c>
      <c r="H24" s="2">
        <f>G24</f>
        <v>39374.5</v>
      </c>
      <c r="I24" s="7"/>
    </row>
    <row r="25" spans="2:9" x14ac:dyDescent="0.25">
      <c r="B25" s="1"/>
      <c r="F25" s="1"/>
      <c r="G25" s="4"/>
      <c r="I25" s="7"/>
    </row>
    <row r="26" spans="2:9" ht="15.75" thickBot="1" x14ac:dyDescent="0.3">
      <c r="B26" s="1">
        <v>41202</v>
      </c>
      <c r="C26" s="4">
        <v>20000</v>
      </c>
      <c r="F26" s="52"/>
      <c r="G26" s="32"/>
      <c r="H26" s="32"/>
      <c r="I26" s="7"/>
    </row>
    <row r="27" spans="2:9" ht="20.25" thickTop="1" thickBot="1" x14ac:dyDescent="0.35">
      <c r="B27" s="1">
        <v>41202</v>
      </c>
      <c r="C27" s="4">
        <v>30000</v>
      </c>
      <c r="F27" s="59" t="s">
        <v>1</v>
      </c>
      <c r="G27" s="73">
        <f>D6+D12+D24+D28+D37+D42+H6+H11+D31+H18+H24</f>
        <v>600000</v>
      </c>
      <c r="H27" s="76"/>
      <c r="I27" s="7"/>
    </row>
    <row r="28" spans="2:9" x14ac:dyDescent="0.25">
      <c r="B28" s="1">
        <v>41202</v>
      </c>
      <c r="C28" s="2">
        <v>30000</v>
      </c>
      <c r="F28" s="7"/>
      <c r="G28" s="4" t="s">
        <v>35</v>
      </c>
      <c r="H28" s="4"/>
      <c r="I28" s="7"/>
    </row>
    <row r="29" spans="2:9" ht="15.75" thickBot="1" x14ac:dyDescent="0.3">
      <c r="B29" s="1">
        <v>41202</v>
      </c>
      <c r="C29" s="2">
        <v>20913.5</v>
      </c>
      <c r="F29" s="7"/>
      <c r="G29" s="4"/>
      <c r="H29" s="4"/>
      <c r="I29" s="7"/>
    </row>
    <row r="30" spans="2:9" ht="19.5" thickBot="1" x14ac:dyDescent="0.35">
      <c r="B30" s="1">
        <v>41202</v>
      </c>
      <c r="C30" s="32">
        <v>19100</v>
      </c>
      <c r="F30" s="9" t="s">
        <v>13</v>
      </c>
      <c r="G30" s="10"/>
      <c r="H30" s="11"/>
    </row>
    <row r="31" spans="2:9" ht="20.25" thickTop="1" thickBot="1" x14ac:dyDescent="0.35">
      <c r="B31" s="8"/>
      <c r="C31" s="2">
        <f>SUM(C26:C30)</f>
        <v>120013.5</v>
      </c>
      <c r="D31" s="2">
        <f>C31</f>
        <v>120013.5</v>
      </c>
      <c r="F31" s="33">
        <v>1</v>
      </c>
      <c r="G31" s="73">
        <v>200000</v>
      </c>
      <c r="H31" s="74"/>
    </row>
    <row r="32" spans="2:9" ht="19.5" thickBot="1" x14ac:dyDescent="0.35">
      <c r="B32" s="8"/>
      <c r="C32" s="4"/>
      <c r="F32" s="33">
        <v>2</v>
      </c>
      <c r="G32" s="73">
        <v>200000</v>
      </c>
      <c r="H32" s="74"/>
    </row>
    <row r="33" spans="2:10" ht="19.5" thickBot="1" x14ac:dyDescent="0.35">
      <c r="B33" s="8">
        <v>41203</v>
      </c>
      <c r="C33" s="4">
        <v>20000</v>
      </c>
      <c r="F33" s="33">
        <v>3</v>
      </c>
      <c r="G33" s="67">
        <v>160625.5</v>
      </c>
      <c r="H33" s="75"/>
    </row>
    <row r="34" spans="2:10" ht="19.5" thickBot="1" x14ac:dyDescent="0.35">
      <c r="B34" s="8">
        <v>41203</v>
      </c>
      <c r="C34" s="2">
        <v>8950</v>
      </c>
      <c r="F34" s="33">
        <v>4</v>
      </c>
      <c r="G34" s="67">
        <v>39374.5</v>
      </c>
      <c r="H34" s="75"/>
    </row>
    <row r="35" spans="2:10" x14ac:dyDescent="0.25">
      <c r="B35" s="8">
        <v>41203</v>
      </c>
      <c r="C35" s="4">
        <v>19126.5</v>
      </c>
      <c r="D35" s="4"/>
    </row>
    <row r="36" spans="2:10" ht="15.75" thickBot="1" x14ac:dyDescent="0.3">
      <c r="B36" s="8">
        <v>41203</v>
      </c>
      <c r="C36" s="32">
        <v>20000</v>
      </c>
      <c r="D36" s="4"/>
    </row>
    <row r="37" spans="2:10" ht="19.5" thickTop="1" x14ac:dyDescent="0.3">
      <c r="B37" s="8"/>
      <c r="C37" s="4">
        <f>SUM(C33:C36)</f>
        <v>68076.5</v>
      </c>
      <c r="D37" s="4">
        <f>C37</f>
        <v>68076.5</v>
      </c>
      <c r="F37" s="16" t="s">
        <v>30</v>
      </c>
      <c r="G37" s="17"/>
      <c r="H37" s="58">
        <f>G34+G33+G32+G31-G27</f>
        <v>0</v>
      </c>
    </row>
    <row r="38" spans="2:10" ht="19.5" thickBot="1" x14ac:dyDescent="0.35">
      <c r="B38" s="8"/>
      <c r="C38" s="34"/>
      <c r="F38" s="19" t="s">
        <v>5</v>
      </c>
      <c r="G38" s="53"/>
      <c r="H38" s="21">
        <v>0</v>
      </c>
      <c r="I38" s="54"/>
      <c r="J38" s="55"/>
    </row>
    <row r="39" spans="2:10" x14ac:dyDescent="0.25">
      <c r="B39" s="8">
        <v>41204</v>
      </c>
      <c r="C39" s="4">
        <v>20000</v>
      </c>
      <c r="D39" s="4"/>
      <c r="H39" s="40"/>
      <c r="I39" s="45"/>
    </row>
    <row r="40" spans="2:10" ht="18.75" x14ac:dyDescent="0.3">
      <c r="B40" s="8">
        <v>41204</v>
      </c>
      <c r="C40" s="4">
        <v>21400</v>
      </c>
      <c r="F40" s="15"/>
      <c r="G40" s="7"/>
      <c r="H40" s="7"/>
    </row>
    <row r="41" spans="2:10" ht="19.5" thickBot="1" x14ac:dyDescent="0.35">
      <c r="B41" s="8">
        <v>41204</v>
      </c>
      <c r="C41" s="32">
        <v>22165.5</v>
      </c>
      <c r="D41" s="4"/>
      <c r="F41" s="38"/>
      <c r="G41" s="15"/>
      <c r="H41" s="39"/>
    </row>
    <row r="42" spans="2:10" ht="15.75" thickTop="1" x14ac:dyDescent="0.25">
      <c r="B42" s="8"/>
      <c r="C42" s="4">
        <f>SUM(C39:C41)</f>
        <v>63565.5</v>
      </c>
      <c r="D42" s="2">
        <f>C42</f>
        <v>63565.5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5">
    <mergeCell ref="G27:H27"/>
    <mergeCell ref="G31:H31"/>
    <mergeCell ref="G32:H32"/>
    <mergeCell ref="G33:H33"/>
    <mergeCell ref="G34:H3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F24" sqref="F24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36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>
        <v>41212</v>
      </c>
      <c r="G3" s="4">
        <v>30000</v>
      </c>
      <c r="H3" s="4"/>
    </row>
    <row r="4" spans="2:8" x14ac:dyDescent="0.25">
      <c r="B4" s="8">
        <v>41207</v>
      </c>
      <c r="C4" s="4">
        <v>21800</v>
      </c>
      <c r="D4" s="4"/>
      <c r="F4" s="8">
        <v>41212</v>
      </c>
      <c r="G4" s="4">
        <v>30000</v>
      </c>
      <c r="H4" s="4"/>
    </row>
    <row r="5" spans="2:8" ht="15.75" thickBot="1" x14ac:dyDescent="0.3">
      <c r="B5" s="8"/>
      <c r="C5" s="32"/>
      <c r="D5" s="4"/>
      <c r="F5" s="8">
        <v>41212</v>
      </c>
      <c r="G5" s="4">
        <v>30000</v>
      </c>
      <c r="H5" s="4"/>
    </row>
    <row r="6" spans="2:8" ht="15.75" thickTop="1" x14ac:dyDescent="0.25">
      <c r="B6" s="1"/>
      <c r="C6" s="2">
        <f>SUM(C3:C5)</f>
        <v>21800</v>
      </c>
      <c r="D6" s="4">
        <f>C6</f>
        <v>21800</v>
      </c>
      <c r="F6" s="8">
        <v>41212</v>
      </c>
      <c r="G6" s="34">
        <v>40000</v>
      </c>
      <c r="H6" s="61"/>
    </row>
    <row r="7" spans="2:8" x14ac:dyDescent="0.25">
      <c r="B7" s="8"/>
      <c r="C7" s="4"/>
      <c r="D7" s="4"/>
      <c r="F7" s="8">
        <v>41212</v>
      </c>
      <c r="G7" s="34">
        <v>30000</v>
      </c>
      <c r="H7" s="2"/>
    </row>
    <row r="8" spans="2:8" x14ac:dyDescent="0.25">
      <c r="B8" s="8">
        <v>41208</v>
      </c>
      <c r="C8" s="4">
        <v>25221</v>
      </c>
      <c r="F8" s="8">
        <v>41212</v>
      </c>
      <c r="G8" s="56">
        <v>4520</v>
      </c>
      <c r="H8" s="61"/>
    </row>
    <row r="9" spans="2:8" x14ac:dyDescent="0.25">
      <c r="B9" s="1">
        <v>41208</v>
      </c>
      <c r="C9" s="2">
        <v>30000</v>
      </c>
      <c r="F9" s="1">
        <v>41212</v>
      </c>
      <c r="G9" s="4">
        <v>17522.5</v>
      </c>
    </row>
    <row r="10" spans="2:8" ht="15.75" thickBot="1" x14ac:dyDescent="0.3">
      <c r="B10" s="44">
        <v>41208</v>
      </c>
      <c r="C10" s="34">
        <v>16800</v>
      </c>
      <c r="D10" s="4"/>
      <c r="F10" s="8"/>
      <c r="G10" s="32">
        <v>0</v>
      </c>
      <c r="H10" s="4"/>
    </row>
    <row r="11" spans="2:8" ht="15.75" thickTop="1" x14ac:dyDescent="0.25">
      <c r="B11" s="44">
        <v>41208</v>
      </c>
      <c r="C11" s="34">
        <v>10000</v>
      </c>
      <c r="D11" s="4"/>
      <c r="F11" s="8"/>
      <c r="G11" s="4">
        <f>SUM(G3:G10)</f>
        <v>182042.5</v>
      </c>
      <c r="H11" s="56">
        <f>G11</f>
        <v>182042.5</v>
      </c>
    </row>
    <row r="12" spans="2:8" x14ac:dyDescent="0.25">
      <c r="B12" s="44">
        <v>41208</v>
      </c>
      <c r="C12" s="34">
        <v>3950</v>
      </c>
      <c r="F12" s="8"/>
      <c r="G12" s="4"/>
      <c r="H12" s="4"/>
    </row>
    <row r="13" spans="2:8" x14ac:dyDescent="0.25">
      <c r="B13" s="42">
        <v>41208</v>
      </c>
      <c r="C13" s="2">
        <v>3800</v>
      </c>
      <c r="F13" s="8">
        <v>41213</v>
      </c>
      <c r="G13" s="34">
        <v>14500</v>
      </c>
    </row>
    <row r="14" spans="2:8" x14ac:dyDescent="0.25">
      <c r="B14" s="42">
        <v>41208</v>
      </c>
      <c r="C14" s="34">
        <v>2000</v>
      </c>
      <c r="F14" s="8">
        <v>41213</v>
      </c>
      <c r="G14" s="4">
        <v>10600</v>
      </c>
      <c r="H14" s="4"/>
    </row>
    <row r="15" spans="2:8" ht="15.75" thickBot="1" x14ac:dyDescent="0.3">
      <c r="B15" s="42">
        <v>41208</v>
      </c>
      <c r="C15" s="32">
        <v>7400</v>
      </c>
      <c r="F15" s="8">
        <v>41213</v>
      </c>
      <c r="G15" s="32">
        <v>15208</v>
      </c>
    </row>
    <row r="16" spans="2:8" ht="15.75" thickTop="1" x14ac:dyDescent="0.25">
      <c r="B16" s="42"/>
      <c r="C16" s="4">
        <f>SUM(C8:C15)</f>
        <v>99171</v>
      </c>
      <c r="D16" s="2">
        <f>C16</f>
        <v>99171</v>
      </c>
      <c r="F16" s="8"/>
      <c r="G16" s="4">
        <f>SUM(G13:G15)</f>
        <v>40308</v>
      </c>
      <c r="H16" s="61">
        <f>G16</f>
        <v>40308</v>
      </c>
    </row>
    <row r="17" spans="2:9" x14ac:dyDescent="0.25">
      <c r="B17" s="42"/>
      <c r="C17" s="4"/>
      <c r="F17" s="1"/>
      <c r="G17" s="4"/>
      <c r="H17" s="4"/>
    </row>
    <row r="18" spans="2:9" x14ac:dyDescent="0.25">
      <c r="B18" s="44">
        <v>41209</v>
      </c>
      <c r="C18" s="4">
        <v>16350</v>
      </c>
      <c r="D18" s="4"/>
      <c r="F18" s="1">
        <v>41214</v>
      </c>
      <c r="G18" s="56">
        <v>25000</v>
      </c>
      <c r="H18" s="56"/>
    </row>
    <row r="19" spans="2:9" x14ac:dyDescent="0.25">
      <c r="B19" s="44">
        <v>41209</v>
      </c>
      <c r="C19" s="34">
        <v>10100</v>
      </c>
      <c r="D19" s="4"/>
      <c r="F19" s="1">
        <v>41214</v>
      </c>
      <c r="G19" s="2">
        <v>5800</v>
      </c>
      <c r="H19" s="2"/>
    </row>
    <row r="20" spans="2:9" x14ac:dyDescent="0.25">
      <c r="B20" s="44">
        <v>41209</v>
      </c>
      <c r="C20" s="34">
        <v>20000</v>
      </c>
      <c r="D20" s="4"/>
      <c r="F20" s="8">
        <v>41214</v>
      </c>
      <c r="G20" s="4">
        <v>19083</v>
      </c>
      <c r="H20" s="4"/>
      <c r="I20" s="7"/>
    </row>
    <row r="21" spans="2:9" x14ac:dyDescent="0.25">
      <c r="B21" s="44">
        <v>41209</v>
      </c>
      <c r="C21" s="34">
        <v>14082</v>
      </c>
      <c r="D21" s="4"/>
      <c r="F21" s="1"/>
      <c r="G21" s="2">
        <v>0</v>
      </c>
      <c r="H21" s="2"/>
      <c r="I21" s="7"/>
    </row>
    <row r="22" spans="2:9" x14ac:dyDescent="0.25">
      <c r="B22" s="44"/>
      <c r="C22" s="4">
        <v>0</v>
      </c>
      <c r="D22" s="4"/>
      <c r="F22" s="1"/>
      <c r="G22" s="57">
        <v>0</v>
      </c>
      <c r="I22" s="7"/>
    </row>
    <row r="23" spans="2:9" ht="15.75" thickBot="1" x14ac:dyDescent="0.3">
      <c r="B23" s="8"/>
      <c r="C23" s="60">
        <v>0</v>
      </c>
      <c r="D23" s="4"/>
      <c r="F23" s="1"/>
      <c r="G23" s="32">
        <v>0</v>
      </c>
      <c r="I23" s="7"/>
    </row>
    <row r="24" spans="2:9" x14ac:dyDescent="0.25">
      <c r="B24" s="8"/>
      <c r="C24" s="4">
        <f>SUM(C18:C23)</f>
        <v>60532</v>
      </c>
      <c r="D24" s="2">
        <f>C24</f>
        <v>60532</v>
      </c>
      <c r="F24" s="1"/>
      <c r="G24" s="2">
        <f>SUM(G18:G23)</f>
        <v>49883</v>
      </c>
      <c r="H24" s="2">
        <f>G24</f>
        <v>49883</v>
      </c>
      <c r="I24" s="7"/>
    </row>
    <row r="25" spans="2:9" x14ac:dyDescent="0.25">
      <c r="B25" s="1"/>
      <c r="F25" s="1"/>
      <c r="G25" s="4"/>
      <c r="I25" s="7"/>
    </row>
    <row r="26" spans="2:9" ht="15.75" thickBot="1" x14ac:dyDescent="0.3">
      <c r="B26" s="1">
        <v>41210</v>
      </c>
      <c r="C26" s="4">
        <v>8000</v>
      </c>
      <c r="F26" s="52"/>
      <c r="G26" s="32"/>
      <c r="H26" s="32"/>
      <c r="I26" s="7"/>
    </row>
    <row r="27" spans="2:9" ht="20.25" thickTop="1" thickBot="1" x14ac:dyDescent="0.35">
      <c r="B27" s="1">
        <v>41210</v>
      </c>
      <c r="C27" s="4">
        <v>20000</v>
      </c>
      <c r="F27" s="59" t="s">
        <v>1</v>
      </c>
      <c r="G27" s="73">
        <f>D6+D12+D24+D28+D37+D42+H6+H11+D31+H18+H24+H16+D16+D38</f>
        <v>599999.5</v>
      </c>
      <c r="H27" s="76"/>
      <c r="I27" s="7"/>
    </row>
    <row r="28" spans="2:9" x14ac:dyDescent="0.25">
      <c r="B28" s="1">
        <v>41210</v>
      </c>
      <c r="C28" s="2">
        <v>7600</v>
      </c>
      <c r="F28" s="7"/>
      <c r="G28" s="4" t="s">
        <v>35</v>
      </c>
      <c r="H28" s="4"/>
      <c r="I28" s="7"/>
    </row>
    <row r="29" spans="2:9" ht="15.75" thickBot="1" x14ac:dyDescent="0.3">
      <c r="B29" s="1">
        <v>41210</v>
      </c>
      <c r="C29" s="2">
        <v>14300</v>
      </c>
      <c r="F29" s="7"/>
      <c r="G29" s="4"/>
      <c r="H29" s="4"/>
      <c r="I29" s="7"/>
    </row>
    <row r="30" spans="2:9" ht="19.5" thickBot="1" x14ac:dyDescent="0.35">
      <c r="B30" s="1">
        <v>41210</v>
      </c>
      <c r="C30" s="32">
        <v>12650</v>
      </c>
      <c r="F30" s="9" t="s">
        <v>13</v>
      </c>
      <c r="G30" s="10"/>
      <c r="H30" s="11"/>
    </row>
    <row r="31" spans="2:9" ht="20.25" thickTop="1" thickBot="1" x14ac:dyDescent="0.35">
      <c r="B31" s="8"/>
      <c r="C31" s="2">
        <f>SUM(C26:C30)</f>
        <v>62550</v>
      </c>
      <c r="D31" s="2">
        <f>C31</f>
        <v>62550</v>
      </c>
      <c r="F31" s="33">
        <v>1</v>
      </c>
      <c r="G31" s="73">
        <v>200000</v>
      </c>
      <c r="H31" s="74"/>
    </row>
    <row r="32" spans="2:9" ht="19.5" thickBot="1" x14ac:dyDescent="0.35">
      <c r="B32" s="8"/>
      <c r="C32" s="4"/>
      <c r="F32" s="33">
        <v>2</v>
      </c>
      <c r="G32" s="73">
        <v>200000</v>
      </c>
      <c r="H32" s="74"/>
    </row>
    <row r="33" spans="2:10" ht="19.5" thickBot="1" x14ac:dyDescent="0.35">
      <c r="B33" s="8">
        <v>41211</v>
      </c>
      <c r="C33" s="4">
        <v>25000</v>
      </c>
      <c r="F33" s="33">
        <v>3</v>
      </c>
      <c r="G33" s="67">
        <v>200000</v>
      </c>
      <c r="H33" s="75"/>
    </row>
    <row r="34" spans="2:10" ht="19.5" thickBot="1" x14ac:dyDescent="0.35">
      <c r="B34" s="8">
        <v>41211</v>
      </c>
      <c r="C34" s="2">
        <v>9200</v>
      </c>
      <c r="F34" s="33">
        <v>4</v>
      </c>
      <c r="G34" s="67">
        <v>0</v>
      </c>
      <c r="H34" s="75"/>
    </row>
    <row r="35" spans="2:10" x14ac:dyDescent="0.25">
      <c r="B35" s="8">
        <v>41211</v>
      </c>
      <c r="C35" s="4">
        <v>22000</v>
      </c>
      <c r="D35" s="4"/>
    </row>
    <row r="36" spans="2:10" ht="15.75" thickBot="1" x14ac:dyDescent="0.3">
      <c r="B36" s="8">
        <v>41211</v>
      </c>
      <c r="C36" s="4">
        <v>11700</v>
      </c>
      <c r="D36" s="4"/>
    </row>
    <row r="37" spans="2:10" ht="19.5" thickBot="1" x14ac:dyDescent="0.35">
      <c r="B37" s="8">
        <v>41211</v>
      </c>
      <c r="C37" s="3">
        <v>15813</v>
      </c>
      <c r="D37" s="4"/>
      <c r="F37" s="16" t="s">
        <v>30</v>
      </c>
      <c r="G37" s="17"/>
      <c r="H37" s="58">
        <f>G34+G33+G32+G31-G27</f>
        <v>0.5</v>
      </c>
    </row>
    <row r="38" spans="2:10" ht="19.5" thickBot="1" x14ac:dyDescent="0.35">
      <c r="B38" s="8"/>
      <c r="C38" s="34">
        <f>SUM(C33:C37)</f>
        <v>83713</v>
      </c>
      <c r="D38" s="2">
        <f>C38</f>
        <v>83713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>
        <f>SUM(C39:C41)</f>
        <v>0</v>
      </c>
      <c r="D42" s="2">
        <f>C42</f>
        <v>0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5"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13" workbookViewId="0">
      <selection activeCell="K22" sqref="K22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6" max="6" width="8.5703125" customWidth="1"/>
    <col min="8" max="8" width="16.5703125" bestFit="1" customWidth="1"/>
  </cols>
  <sheetData>
    <row r="1" spans="2:8" ht="21" x14ac:dyDescent="0.35">
      <c r="D1" s="31" t="s">
        <v>0</v>
      </c>
      <c r="E1" s="30" t="s">
        <v>37</v>
      </c>
    </row>
    <row r="2" spans="2:8" x14ac:dyDescent="0.25">
      <c r="B2" s="1"/>
      <c r="F2" s="1"/>
      <c r="G2" s="2"/>
      <c r="H2" s="2"/>
    </row>
    <row r="3" spans="2:8" x14ac:dyDescent="0.25">
      <c r="B3" s="8">
        <v>41214</v>
      </c>
      <c r="C3" s="4">
        <v>15119</v>
      </c>
      <c r="D3" s="4"/>
      <c r="F3" s="8">
        <v>41218</v>
      </c>
      <c r="G3" s="4">
        <v>12650</v>
      </c>
      <c r="H3" s="4"/>
    </row>
    <row r="4" spans="2:8" x14ac:dyDescent="0.25">
      <c r="B4" s="8">
        <v>41214</v>
      </c>
      <c r="C4" s="4">
        <v>15000</v>
      </c>
      <c r="D4" s="4"/>
      <c r="F4" s="8">
        <v>41218</v>
      </c>
      <c r="G4" s="4">
        <v>5000</v>
      </c>
      <c r="H4" s="4"/>
    </row>
    <row r="5" spans="2:8" ht="15.75" thickBot="1" x14ac:dyDescent="0.3">
      <c r="B5" s="8">
        <v>41214</v>
      </c>
      <c r="C5" s="32">
        <v>8500</v>
      </c>
      <c r="D5" s="4"/>
      <c r="F5" s="8">
        <v>41218</v>
      </c>
      <c r="G5" s="4">
        <v>4000</v>
      </c>
      <c r="H5" s="4"/>
    </row>
    <row r="6" spans="2:8" ht="16.5" thickTop="1" thickBot="1" x14ac:dyDescent="0.3">
      <c r="B6" s="1"/>
      <c r="C6" s="2">
        <f>SUM(C3:C5)</f>
        <v>38619</v>
      </c>
      <c r="D6" s="4">
        <f>C6</f>
        <v>38619</v>
      </c>
      <c r="F6" s="8">
        <v>41218</v>
      </c>
      <c r="G6" s="35">
        <v>30000</v>
      </c>
      <c r="H6" s="61"/>
    </row>
    <row r="7" spans="2:8" ht="15.75" thickTop="1" x14ac:dyDescent="0.25">
      <c r="B7" s="8"/>
      <c r="C7" s="4"/>
      <c r="D7" s="4"/>
      <c r="F7" s="8"/>
      <c r="G7" s="34">
        <f>SUM(G3:G6)</f>
        <v>51650</v>
      </c>
      <c r="H7" s="61">
        <f>G7</f>
        <v>51650</v>
      </c>
    </row>
    <row r="8" spans="2:8" x14ac:dyDescent="0.25">
      <c r="B8" s="8">
        <v>41215</v>
      </c>
      <c r="C8" s="4">
        <v>30000</v>
      </c>
      <c r="F8" s="8"/>
      <c r="G8" s="56"/>
      <c r="H8" s="61"/>
    </row>
    <row r="9" spans="2:8" x14ac:dyDescent="0.25">
      <c r="B9" s="1">
        <v>41215</v>
      </c>
      <c r="C9" s="2">
        <v>15249</v>
      </c>
      <c r="F9" s="1">
        <v>41219</v>
      </c>
      <c r="G9" s="4">
        <v>26000</v>
      </c>
    </row>
    <row r="10" spans="2:8" x14ac:dyDescent="0.25">
      <c r="B10" s="44">
        <v>41215</v>
      </c>
      <c r="C10" s="34">
        <v>8750</v>
      </c>
      <c r="D10" s="4"/>
      <c r="F10" s="8">
        <v>41219</v>
      </c>
      <c r="G10" s="4">
        <v>30000</v>
      </c>
      <c r="H10" s="4"/>
    </row>
    <row r="11" spans="2:8" x14ac:dyDescent="0.25">
      <c r="B11" s="44">
        <v>41215</v>
      </c>
      <c r="C11" s="34">
        <v>6000</v>
      </c>
      <c r="D11" s="4"/>
      <c r="F11" s="8">
        <v>41219</v>
      </c>
      <c r="G11" s="4">
        <v>5243.5</v>
      </c>
      <c r="H11" s="56"/>
    </row>
    <row r="12" spans="2:8" ht="15.75" thickBot="1" x14ac:dyDescent="0.3">
      <c r="B12" s="44">
        <v>41215</v>
      </c>
      <c r="C12" s="34">
        <v>25000</v>
      </c>
      <c r="F12" s="8">
        <v>41219</v>
      </c>
      <c r="G12" s="3">
        <v>21900</v>
      </c>
      <c r="H12" s="4"/>
    </row>
    <row r="13" spans="2:8" ht="15.75" thickBot="1" x14ac:dyDescent="0.3">
      <c r="B13" s="42">
        <v>41215</v>
      </c>
      <c r="C13" s="32">
        <v>25000</v>
      </c>
      <c r="F13" s="8"/>
      <c r="G13" s="34">
        <f>SUM(G9:G12)</f>
        <v>83143.5</v>
      </c>
      <c r="H13" s="61">
        <f>G13</f>
        <v>83143.5</v>
      </c>
    </row>
    <row r="14" spans="2:8" ht="15.75" thickTop="1" x14ac:dyDescent="0.25">
      <c r="B14" s="42"/>
      <c r="C14" s="34">
        <f>SUM(C8:C13)</f>
        <v>109999</v>
      </c>
      <c r="D14" s="2">
        <f>C14</f>
        <v>109999</v>
      </c>
      <c r="F14" s="8"/>
      <c r="G14" s="4"/>
      <c r="H14" s="4"/>
    </row>
    <row r="15" spans="2:8" x14ac:dyDescent="0.25">
      <c r="B15" s="42"/>
      <c r="C15" s="4"/>
      <c r="F15" s="8">
        <v>41220</v>
      </c>
      <c r="G15" s="4">
        <v>13050</v>
      </c>
    </row>
    <row r="16" spans="2:8" x14ac:dyDescent="0.25">
      <c r="B16" s="42">
        <v>41216</v>
      </c>
      <c r="C16" s="4">
        <v>25000</v>
      </c>
      <c r="F16" s="8">
        <v>41220</v>
      </c>
      <c r="G16" s="4">
        <v>8253</v>
      </c>
    </row>
    <row r="17" spans="2:9" x14ac:dyDescent="0.25">
      <c r="B17" s="42">
        <v>41216</v>
      </c>
      <c r="C17" s="4">
        <v>26000</v>
      </c>
      <c r="F17" s="1">
        <v>41220</v>
      </c>
      <c r="G17" s="4">
        <v>27000</v>
      </c>
      <c r="H17" s="4"/>
    </row>
    <row r="18" spans="2:9" ht="15.75" thickBot="1" x14ac:dyDescent="0.3">
      <c r="B18" s="44">
        <v>41216</v>
      </c>
      <c r="C18" s="4">
        <v>14000</v>
      </c>
      <c r="D18" s="4"/>
      <c r="F18" s="1">
        <v>41220</v>
      </c>
      <c r="G18" s="62">
        <v>28000</v>
      </c>
      <c r="H18" s="56"/>
    </row>
    <row r="19" spans="2:9" ht="15.75" thickTop="1" x14ac:dyDescent="0.25">
      <c r="B19" s="44">
        <v>41216</v>
      </c>
      <c r="C19" s="34">
        <v>30000</v>
      </c>
      <c r="D19" s="4"/>
      <c r="F19" s="1"/>
      <c r="G19" s="2">
        <f>SUM(G15:G18)</f>
        <v>76303</v>
      </c>
      <c r="H19" s="61">
        <f>G19</f>
        <v>76303</v>
      </c>
    </row>
    <row r="20" spans="2:9" x14ac:dyDescent="0.25">
      <c r="B20" s="44">
        <v>41216</v>
      </c>
      <c r="C20" s="34">
        <v>30000</v>
      </c>
      <c r="D20" s="4"/>
      <c r="F20" s="8"/>
      <c r="G20" s="4"/>
      <c r="H20" s="4"/>
      <c r="I20" s="7"/>
    </row>
    <row r="21" spans="2:9" x14ac:dyDescent="0.25">
      <c r="B21" s="44">
        <v>41216</v>
      </c>
      <c r="C21" s="34">
        <v>20000</v>
      </c>
      <c r="D21" s="4"/>
      <c r="F21" s="1"/>
      <c r="G21" s="2"/>
      <c r="H21" s="2"/>
      <c r="I21" s="7"/>
    </row>
    <row r="22" spans="2:9" x14ac:dyDescent="0.25">
      <c r="B22" s="44">
        <v>41216</v>
      </c>
      <c r="C22" s="4">
        <v>20000</v>
      </c>
      <c r="D22" s="4"/>
      <c r="F22" s="1"/>
      <c r="G22" s="57"/>
      <c r="I22" s="7"/>
    </row>
    <row r="23" spans="2:9" ht="15.75" thickBot="1" x14ac:dyDescent="0.3">
      <c r="B23" s="8">
        <v>41216</v>
      </c>
      <c r="C23" s="34">
        <v>19000</v>
      </c>
      <c r="D23" s="4"/>
      <c r="F23" s="1"/>
      <c r="G23" s="32"/>
      <c r="I23" s="7"/>
    </row>
    <row r="24" spans="2:9" ht="16.5" thickTop="1" thickBot="1" x14ac:dyDescent="0.3">
      <c r="B24" s="8">
        <v>41216</v>
      </c>
      <c r="C24" s="32">
        <v>8357</v>
      </c>
      <c r="F24" s="1"/>
      <c r="G24" s="2">
        <f>SUM(G20:G23)</f>
        <v>0</v>
      </c>
      <c r="H24" s="2">
        <f>G24</f>
        <v>0</v>
      </c>
      <c r="I24" s="7"/>
    </row>
    <row r="25" spans="2:9" ht="15.75" thickTop="1" x14ac:dyDescent="0.25">
      <c r="B25" s="1"/>
      <c r="C25" s="2">
        <f>SUM(C16:C24)</f>
        <v>192357</v>
      </c>
      <c r="D25" s="2">
        <f>C25</f>
        <v>192357</v>
      </c>
      <c r="F25" s="1"/>
      <c r="G25" s="4"/>
      <c r="I25" s="7"/>
    </row>
    <row r="26" spans="2:9" ht="15.75" thickBot="1" x14ac:dyDescent="0.3">
      <c r="B26" s="1"/>
      <c r="C26" s="4"/>
      <c r="F26" s="52"/>
      <c r="G26" s="32"/>
      <c r="H26" s="32"/>
      <c r="I26" s="7"/>
    </row>
    <row r="27" spans="2:9" ht="20.25" thickTop="1" thickBot="1" x14ac:dyDescent="0.35">
      <c r="B27" s="1">
        <v>41217</v>
      </c>
      <c r="C27" s="4">
        <v>20000</v>
      </c>
      <c r="F27" s="59" t="s">
        <v>1</v>
      </c>
      <c r="G27" s="73">
        <f>D6+D14+D25+D34+D42+H7+H13+H19</f>
        <v>785256.5</v>
      </c>
      <c r="H27" s="76"/>
      <c r="I27" s="7"/>
    </row>
    <row r="28" spans="2:9" x14ac:dyDescent="0.25">
      <c r="B28" s="1">
        <v>41217</v>
      </c>
      <c r="C28" s="2">
        <v>20000</v>
      </c>
      <c r="F28" s="7"/>
      <c r="G28" s="4" t="s">
        <v>35</v>
      </c>
      <c r="H28" s="4"/>
      <c r="I28" s="7"/>
    </row>
    <row r="29" spans="2:9" ht="15.75" thickBot="1" x14ac:dyDescent="0.3">
      <c r="B29" s="1">
        <v>41217</v>
      </c>
      <c r="C29" s="2">
        <v>15000</v>
      </c>
      <c r="F29" s="7"/>
      <c r="G29" s="4"/>
      <c r="H29" s="4"/>
      <c r="I29" s="7"/>
    </row>
    <row r="30" spans="2:9" ht="18.75" x14ac:dyDescent="0.3">
      <c r="B30" s="1">
        <v>41217</v>
      </c>
      <c r="C30" s="4">
        <v>20000</v>
      </c>
      <c r="F30" s="9" t="s">
        <v>13</v>
      </c>
      <c r="G30" s="10"/>
      <c r="H30" s="11"/>
    </row>
    <row r="31" spans="2:9" ht="19.5" thickBot="1" x14ac:dyDescent="0.35">
      <c r="B31" s="8">
        <v>41217</v>
      </c>
      <c r="C31" s="2">
        <v>7000</v>
      </c>
      <c r="F31" s="33">
        <v>1</v>
      </c>
      <c r="G31" s="73">
        <v>200000</v>
      </c>
      <c r="H31" s="74"/>
    </row>
    <row r="32" spans="2:9" ht="19.5" thickBot="1" x14ac:dyDescent="0.35">
      <c r="B32" s="8">
        <v>41217</v>
      </c>
      <c r="C32" s="4">
        <v>9587</v>
      </c>
      <c r="F32" s="33">
        <v>2</v>
      </c>
      <c r="G32" s="73">
        <v>200000</v>
      </c>
      <c r="H32" s="74"/>
    </row>
    <row r="33" spans="2:10" ht="19.5" thickBot="1" x14ac:dyDescent="0.35">
      <c r="B33" s="8">
        <v>41217</v>
      </c>
      <c r="C33" s="32">
        <v>6500</v>
      </c>
      <c r="F33" s="33">
        <v>3</v>
      </c>
      <c r="G33" s="67">
        <v>200000</v>
      </c>
      <c r="H33" s="75"/>
    </row>
    <row r="34" spans="2:10" ht="20.25" thickTop="1" thickBot="1" x14ac:dyDescent="0.35">
      <c r="B34" s="8"/>
      <c r="C34" s="2">
        <f>SUM(C27:C33)</f>
        <v>98087</v>
      </c>
      <c r="D34" s="2">
        <f>C34</f>
        <v>98087</v>
      </c>
      <c r="F34" s="33">
        <v>4</v>
      </c>
      <c r="G34" s="67">
        <v>185256.5</v>
      </c>
      <c r="H34" s="75"/>
    </row>
    <row r="35" spans="2:10" x14ac:dyDescent="0.25">
      <c r="B35" s="8"/>
      <c r="C35" s="4"/>
      <c r="D35" s="4"/>
    </row>
    <row r="36" spans="2:10" ht="15.75" thickBot="1" x14ac:dyDescent="0.3">
      <c r="B36" s="8">
        <v>41218</v>
      </c>
      <c r="C36" s="4">
        <v>25000</v>
      </c>
      <c r="D36" s="4"/>
    </row>
    <row r="37" spans="2:10" ht="18.75" x14ac:dyDescent="0.3">
      <c r="B37" s="8">
        <v>41218</v>
      </c>
      <c r="C37" s="4">
        <v>30000</v>
      </c>
      <c r="D37" s="4"/>
      <c r="F37" s="16" t="s">
        <v>30</v>
      </c>
      <c r="G37" s="17"/>
      <c r="H37" s="58">
        <f>G34+G33+G32+G31-G27</f>
        <v>0</v>
      </c>
    </row>
    <row r="38" spans="2:10" ht="19.5" thickBot="1" x14ac:dyDescent="0.35">
      <c r="B38" s="8">
        <v>41218</v>
      </c>
      <c r="C38" s="34">
        <v>20000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>
        <v>41218</v>
      </c>
      <c r="C39" s="4">
        <v>25000</v>
      </c>
      <c r="D39" s="4"/>
      <c r="H39" s="40"/>
      <c r="I39" s="45"/>
    </row>
    <row r="40" spans="2:10" ht="18.75" x14ac:dyDescent="0.3">
      <c r="B40" s="8">
        <v>41218</v>
      </c>
      <c r="C40" s="4">
        <v>5548</v>
      </c>
      <c r="F40" s="15"/>
      <c r="G40" s="7"/>
      <c r="H40" s="7"/>
    </row>
    <row r="41" spans="2:10" ht="19.5" thickBot="1" x14ac:dyDescent="0.35">
      <c r="B41" s="8">
        <v>41218</v>
      </c>
      <c r="C41" s="32">
        <v>29550</v>
      </c>
      <c r="D41" s="4"/>
      <c r="F41" s="38"/>
      <c r="G41" s="15"/>
      <c r="H41" s="39"/>
    </row>
    <row r="42" spans="2:10" ht="15.75" thickTop="1" x14ac:dyDescent="0.25">
      <c r="B42" s="8"/>
      <c r="C42" s="4">
        <f>SUM(C36:C41)</f>
        <v>135098</v>
      </c>
      <c r="D42" s="61">
        <f>C42</f>
        <v>135098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5"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2.7109375" customWidth="1"/>
    <col min="6" max="6" width="8.5703125" customWidth="1"/>
    <col min="7" max="7" width="18.140625" customWidth="1"/>
    <col min="8" max="8" width="19.42578125" customWidth="1"/>
  </cols>
  <sheetData>
    <row r="1" spans="2:9" ht="21" x14ac:dyDescent="0.35">
      <c r="D1" s="31" t="s">
        <v>0</v>
      </c>
      <c r="E1" s="30" t="s">
        <v>38</v>
      </c>
    </row>
    <row r="2" spans="2:9" x14ac:dyDescent="0.25">
      <c r="B2" s="1"/>
      <c r="F2" s="1"/>
      <c r="G2" s="2"/>
      <c r="H2" s="2"/>
    </row>
    <row r="3" spans="2:9" x14ac:dyDescent="0.25">
      <c r="B3" s="8">
        <v>41221</v>
      </c>
      <c r="C3" s="4">
        <v>7700</v>
      </c>
      <c r="D3" s="4"/>
      <c r="F3" s="8">
        <v>41225</v>
      </c>
      <c r="G3" s="4">
        <v>6745.5</v>
      </c>
      <c r="H3" s="4"/>
    </row>
    <row r="4" spans="2:9" x14ac:dyDescent="0.25">
      <c r="B4" s="8">
        <v>41221</v>
      </c>
      <c r="C4" s="4">
        <v>12300</v>
      </c>
      <c r="D4" s="4"/>
      <c r="F4" s="8">
        <v>41225</v>
      </c>
      <c r="G4" s="4">
        <v>20000</v>
      </c>
      <c r="H4" s="4"/>
    </row>
    <row r="5" spans="2:9" x14ac:dyDescent="0.25">
      <c r="B5" s="8">
        <v>41221</v>
      </c>
      <c r="C5" s="4">
        <v>20000</v>
      </c>
      <c r="D5" s="4"/>
      <c r="F5" s="8">
        <v>41225</v>
      </c>
      <c r="G5" s="4">
        <v>20000</v>
      </c>
      <c r="H5" s="4"/>
    </row>
    <row r="6" spans="2:9" x14ac:dyDescent="0.25">
      <c r="B6" s="1">
        <v>41221</v>
      </c>
      <c r="C6" s="2">
        <v>15500</v>
      </c>
      <c r="D6" s="4"/>
      <c r="F6" s="8">
        <v>41225</v>
      </c>
      <c r="G6" s="34">
        <v>19550</v>
      </c>
      <c r="H6" s="61"/>
    </row>
    <row r="7" spans="2:9" x14ac:dyDescent="0.25">
      <c r="B7" s="8">
        <v>41221</v>
      </c>
      <c r="C7" s="4">
        <v>13000</v>
      </c>
      <c r="D7" s="4"/>
      <c r="F7" s="8">
        <v>41225</v>
      </c>
      <c r="G7" s="34">
        <v>40000</v>
      </c>
      <c r="H7" s="2"/>
    </row>
    <row r="8" spans="2:9" ht="15.75" thickBot="1" x14ac:dyDescent="0.3">
      <c r="B8" s="8">
        <v>41221</v>
      </c>
      <c r="C8" s="4">
        <v>3000</v>
      </c>
      <c r="F8" s="8">
        <v>41225</v>
      </c>
      <c r="G8" s="63">
        <v>20000</v>
      </c>
      <c r="H8" s="61"/>
    </row>
    <row r="9" spans="2:9" ht="15.75" thickTop="1" x14ac:dyDescent="0.25">
      <c r="B9" s="1">
        <v>41221</v>
      </c>
      <c r="C9" s="2">
        <v>321</v>
      </c>
      <c r="F9" s="1"/>
      <c r="G9" s="4">
        <f>SUM(G3:G8)</f>
        <v>126295.5</v>
      </c>
      <c r="H9" s="2">
        <f>G9</f>
        <v>126295.5</v>
      </c>
      <c r="I9" s="2"/>
    </row>
    <row r="10" spans="2:9" x14ac:dyDescent="0.25">
      <c r="B10" s="44">
        <v>41221</v>
      </c>
      <c r="C10" s="34">
        <v>35000</v>
      </c>
      <c r="D10" s="4"/>
      <c r="F10" s="8"/>
      <c r="G10" s="4"/>
      <c r="H10" s="4"/>
    </row>
    <row r="11" spans="2:9" x14ac:dyDescent="0.25">
      <c r="B11" s="44">
        <v>41221</v>
      </c>
      <c r="C11" s="34">
        <v>35000</v>
      </c>
      <c r="D11" s="4"/>
      <c r="F11" s="8">
        <v>41226</v>
      </c>
      <c r="G11" s="4">
        <v>6476</v>
      </c>
      <c r="H11" s="56"/>
    </row>
    <row r="12" spans="2:9" ht="15.75" thickBot="1" x14ac:dyDescent="0.3">
      <c r="B12" s="44">
        <v>41221</v>
      </c>
      <c r="C12" s="34">
        <v>10000</v>
      </c>
      <c r="F12" s="8">
        <v>41226</v>
      </c>
      <c r="G12" s="32">
        <v>8400</v>
      </c>
      <c r="H12" s="4"/>
    </row>
    <row r="13" spans="2:9" ht="15.75" thickTop="1" x14ac:dyDescent="0.25">
      <c r="B13" s="42">
        <v>41221</v>
      </c>
      <c r="C13" s="2">
        <v>20000</v>
      </c>
      <c r="F13" s="8"/>
      <c r="G13" s="34">
        <f>SUM(G11:G12)</f>
        <v>14876</v>
      </c>
      <c r="H13" s="2">
        <f>G13</f>
        <v>14876</v>
      </c>
      <c r="I13" s="2"/>
    </row>
    <row r="14" spans="2:9" ht="15.75" thickBot="1" x14ac:dyDescent="0.3">
      <c r="B14" s="42">
        <v>41221</v>
      </c>
      <c r="C14" s="35">
        <v>20000</v>
      </c>
      <c r="F14" s="8"/>
      <c r="G14" s="4"/>
      <c r="H14" s="4"/>
    </row>
    <row r="15" spans="2:9" ht="15.75" thickTop="1" x14ac:dyDescent="0.25">
      <c r="B15" s="42"/>
      <c r="C15" s="4">
        <f>SUM(C3:C14)</f>
        <v>191821</v>
      </c>
      <c r="D15" s="2">
        <f>C15</f>
        <v>191821</v>
      </c>
      <c r="F15" s="8">
        <v>41227</v>
      </c>
      <c r="G15" s="4">
        <v>20000</v>
      </c>
    </row>
    <row r="16" spans="2:9" x14ac:dyDescent="0.25">
      <c r="B16" s="42"/>
      <c r="C16" s="4"/>
      <c r="F16" s="8">
        <v>41227</v>
      </c>
      <c r="G16" s="4">
        <v>20000</v>
      </c>
    </row>
    <row r="17" spans="2:9" x14ac:dyDescent="0.25">
      <c r="B17" s="42">
        <v>41222</v>
      </c>
      <c r="C17" s="4">
        <v>30000</v>
      </c>
      <c r="F17" s="1">
        <v>41227</v>
      </c>
      <c r="G17" s="4">
        <v>7983.5</v>
      </c>
      <c r="H17" s="4"/>
    </row>
    <row r="18" spans="2:9" x14ac:dyDescent="0.25">
      <c r="B18" s="44">
        <v>41222</v>
      </c>
      <c r="C18" s="4">
        <v>6000</v>
      </c>
      <c r="D18" s="4"/>
      <c r="F18" s="1">
        <v>41227</v>
      </c>
      <c r="G18" s="56">
        <v>20000</v>
      </c>
      <c r="H18" s="56"/>
    </row>
    <row r="19" spans="2:9" ht="15.75" thickBot="1" x14ac:dyDescent="0.3">
      <c r="B19" s="44">
        <v>41222</v>
      </c>
      <c r="C19" s="34">
        <v>30000</v>
      </c>
      <c r="D19" s="4"/>
      <c r="F19" s="1">
        <v>41227</v>
      </c>
      <c r="G19" s="32">
        <v>21400</v>
      </c>
      <c r="H19" s="2"/>
    </row>
    <row r="20" spans="2:9" ht="15.75" thickTop="1" x14ac:dyDescent="0.25">
      <c r="B20" s="44">
        <v>41222</v>
      </c>
      <c r="C20" s="34">
        <v>15000</v>
      </c>
      <c r="D20" s="4"/>
      <c r="F20" s="8"/>
      <c r="G20" s="56">
        <f>SUM(G15:G19)</f>
        <v>89383.5</v>
      </c>
      <c r="H20" s="56">
        <f>G20</f>
        <v>89383.5</v>
      </c>
      <c r="I20" s="56"/>
    </row>
    <row r="21" spans="2:9" x14ac:dyDescent="0.25">
      <c r="B21" s="44">
        <v>41222</v>
      </c>
      <c r="C21" s="34">
        <v>25000</v>
      </c>
      <c r="D21" s="4"/>
      <c r="F21" s="1"/>
      <c r="G21" s="2"/>
      <c r="H21" s="2"/>
      <c r="I21" s="7"/>
    </row>
    <row r="22" spans="2:9" x14ac:dyDescent="0.25">
      <c r="B22" s="44">
        <v>41222</v>
      </c>
      <c r="C22" s="4">
        <v>18000</v>
      </c>
      <c r="D22" s="4"/>
      <c r="F22" s="1"/>
      <c r="G22" s="57"/>
      <c r="I22" s="7"/>
    </row>
    <row r="23" spans="2:9" x14ac:dyDescent="0.25">
      <c r="B23" s="8">
        <v>41222</v>
      </c>
      <c r="C23" s="34">
        <v>3500</v>
      </c>
      <c r="D23" s="4"/>
      <c r="F23" s="1"/>
      <c r="G23" s="4"/>
      <c r="I23" s="7"/>
    </row>
    <row r="24" spans="2:9" ht="15.75" thickBot="1" x14ac:dyDescent="0.3">
      <c r="B24" s="8">
        <v>41222</v>
      </c>
      <c r="C24" s="32">
        <v>12321</v>
      </c>
      <c r="F24" s="1"/>
      <c r="G24" s="4"/>
      <c r="H24" s="2">
        <f>G24</f>
        <v>0</v>
      </c>
      <c r="I24" s="7"/>
    </row>
    <row r="25" spans="2:9" ht="15.75" thickTop="1" x14ac:dyDescent="0.25">
      <c r="B25" s="1"/>
      <c r="C25" s="2">
        <f>SUM(C17:C24)</f>
        <v>139821</v>
      </c>
      <c r="D25" s="2">
        <f>C25</f>
        <v>139821</v>
      </c>
      <c r="F25" s="1"/>
      <c r="G25" s="4"/>
      <c r="I25" s="7"/>
    </row>
    <row r="26" spans="2:9" ht="15.75" thickBot="1" x14ac:dyDescent="0.3">
      <c r="B26" s="1"/>
      <c r="C26" s="4"/>
      <c r="F26" s="52"/>
      <c r="G26" s="32"/>
      <c r="H26" s="32"/>
      <c r="I26" s="7"/>
    </row>
    <row r="27" spans="2:9" ht="20.25" thickTop="1" thickBot="1" x14ac:dyDescent="0.35">
      <c r="B27" s="1">
        <v>41223</v>
      </c>
      <c r="C27" s="4">
        <v>20000</v>
      </c>
      <c r="F27" s="59" t="s">
        <v>1</v>
      </c>
      <c r="G27" s="73">
        <f>H20+H13+H9+D42+D35+D25+D15</f>
        <v>788351</v>
      </c>
      <c r="H27" s="76"/>
      <c r="I27" s="7"/>
    </row>
    <row r="28" spans="2:9" x14ac:dyDescent="0.25">
      <c r="B28" s="1">
        <v>41223</v>
      </c>
      <c r="C28" s="2">
        <v>14000</v>
      </c>
      <c r="F28" s="7"/>
      <c r="G28" s="4"/>
      <c r="H28" s="4"/>
      <c r="I28" s="7"/>
    </row>
    <row r="29" spans="2:9" ht="15.75" thickBot="1" x14ac:dyDescent="0.3">
      <c r="B29" s="1">
        <v>41223</v>
      </c>
      <c r="C29" s="2">
        <v>20000</v>
      </c>
      <c r="F29" s="7"/>
      <c r="G29" s="4"/>
      <c r="H29" s="4"/>
      <c r="I29" s="7"/>
    </row>
    <row r="30" spans="2:9" ht="18.75" x14ac:dyDescent="0.3">
      <c r="B30" s="1">
        <v>41223</v>
      </c>
      <c r="C30" s="4">
        <v>40000</v>
      </c>
      <c r="F30" s="9" t="s">
        <v>13</v>
      </c>
      <c r="G30" s="10"/>
      <c r="H30" s="11"/>
    </row>
    <row r="31" spans="2:9" ht="19.5" thickBot="1" x14ac:dyDescent="0.35">
      <c r="B31" s="8">
        <v>41223</v>
      </c>
      <c r="C31" s="2">
        <v>20000</v>
      </c>
      <c r="F31" s="33">
        <v>1</v>
      </c>
      <c r="G31" s="73">
        <v>200000</v>
      </c>
      <c r="H31" s="74"/>
    </row>
    <row r="32" spans="2:9" ht="19.5" thickBot="1" x14ac:dyDescent="0.35">
      <c r="B32" s="8">
        <v>41223</v>
      </c>
      <c r="C32" s="4">
        <v>12390</v>
      </c>
      <c r="F32" s="33">
        <v>2</v>
      </c>
      <c r="G32" s="73">
        <v>200000</v>
      </c>
      <c r="H32" s="74"/>
    </row>
    <row r="33" spans="2:10" ht="19.5" thickBot="1" x14ac:dyDescent="0.35">
      <c r="B33" s="8">
        <v>41223</v>
      </c>
      <c r="C33" s="4">
        <v>15000</v>
      </c>
      <c r="F33" s="33">
        <v>3</v>
      </c>
      <c r="G33" s="67">
        <v>200000</v>
      </c>
      <c r="H33" s="75"/>
    </row>
    <row r="34" spans="2:10" ht="19.5" thickBot="1" x14ac:dyDescent="0.35">
      <c r="B34" s="8">
        <v>41223</v>
      </c>
      <c r="C34" s="32">
        <v>25000</v>
      </c>
      <c r="F34" s="33">
        <v>4</v>
      </c>
      <c r="G34" s="67">
        <v>188350.5</v>
      </c>
      <c r="H34" s="75"/>
    </row>
    <row r="35" spans="2:10" ht="15.75" thickTop="1" x14ac:dyDescent="0.25">
      <c r="B35" s="8"/>
      <c r="C35" s="4">
        <f>SUM(C27:C34)</f>
        <v>166390</v>
      </c>
      <c r="D35" s="4">
        <f>C35</f>
        <v>166390</v>
      </c>
    </row>
    <row r="36" spans="2:10" ht="15.75" thickBot="1" x14ac:dyDescent="0.3">
      <c r="B36" s="8"/>
      <c r="C36" s="4"/>
      <c r="D36" s="4"/>
    </row>
    <row r="37" spans="2:10" ht="18.75" x14ac:dyDescent="0.3">
      <c r="B37" s="8">
        <v>41224</v>
      </c>
      <c r="C37" s="4">
        <v>20000</v>
      </c>
      <c r="D37" s="4"/>
      <c r="F37" s="16" t="s">
        <v>30</v>
      </c>
      <c r="G37" s="17">
        <v>0</v>
      </c>
      <c r="H37" s="58">
        <f>G34+G33+G32+G31-G27</f>
        <v>-0.5</v>
      </c>
    </row>
    <row r="38" spans="2:10" ht="19.5" thickBot="1" x14ac:dyDescent="0.35">
      <c r="B38" s="8">
        <v>41224</v>
      </c>
      <c r="C38" s="34">
        <v>6614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>
        <v>41224</v>
      </c>
      <c r="C39" s="4">
        <v>13150</v>
      </c>
      <c r="D39" s="4"/>
      <c r="H39" s="40"/>
      <c r="I39" s="45"/>
    </row>
    <row r="40" spans="2:10" ht="18.75" x14ac:dyDescent="0.3">
      <c r="B40" s="8">
        <v>41224</v>
      </c>
      <c r="C40" s="4">
        <v>20000</v>
      </c>
      <c r="F40" s="15"/>
      <c r="G40" s="7"/>
      <c r="H40" s="7"/>
    </row>
    <row r="41" spans="2:10" ht="19.5" thickBot="1" x14ac:dyDescent="0.35">
      <c r="B41" s="8"/>
      <c r="C41" s="32">
        <v>0</v>
      </c>
      <c r="D41" s="4"/>
      <c r="F41" s="38"/>
      <c r="G41" s="15"/>
      <c r="H41" s="39"/>
    </row>
    <row r="42" spans="2:10" ht="15.75" thickTop="1" x14ac:dyDescent="0.25">
      <c r="B42" s="8"/>
      <c r="C42" s="4">
        <f>SUM(C37:C41)</f>
        <v>59764</v>
      </c>
      <c r="D42" s="2">
        <f>C42</f>
        <v>59764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5">
    <mergeCell ref="G27:H27"/>
    <mergeCell ref="G31:H31"/>
    <mergeCell ref="G32:H32"/>
    <mergeCell ref="G33:H33"/>
    <mergeCell ref="G34:H34"/>
  </mergeCells>
  <pageMargins left="0.7" right="0.25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18" workbookViewId="0">
      <selection activeCell="H42" sqref="H42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2.7109375" customWidth="1"/>
    <col min="6" max="6" width="8.5703125" customWidth="1"/>
    <col min="7" max="7" width="18.140625" customWidth="1"/>
    <col min="8" max="8" width="19.42578125" customWidth="1"/>
  </cols>
  <sheetData>
    <row r="1" spans="2:9" ht="21" x14ac:dyDescent="0.35">
      <c r="D1" s="31" t="s">
        <v>0</v>
      </c>
      <c r="E1" s="30" t="s">
        <v>39</v>
      </c>
    </row>
    <row r="2" spans="2:9" x14ac:dyDescent="0.25">
      <c r="B2" s="1"/>
      <c r="F2" s="1"/>
      <c r="G2" s="2"/>
      <c r="H2" s="2"/>
    </row>
    <row r="3" spans="2:9" x14ac:dyDescent="0.25">
      <c r="B3" s="8">
        <v>41228</v>
      </c>
      <c r="C3" s="4">
        <v>9182.5</v>
      </c>
      <c r="D3" s="4"/>
      <c r="F3" s="8">
        <v>41232</v>
      </c>
      <c r="G3" s="4">
        <v>10000</v>
      </c>
      <c r="H3" s="4"/>
    </row>
    <row r="4" spans="2:9" ht="15.75" thickBot="1" x14ac:dyDescent="0.3">
      <c r="B4" s="8">
        <v>41228</v>
      </c>
      <c r="C4" s="4">
        <v>8900</v>
      </c>
      <c r="D4" s="4"/>
      <c r="F4" s="8">
        <v>41232</v>
      </c>
      <c r="G4" s="32">
        <v>19000</v>
      </c>
      <c r="H4" s="4"/>
    </row>
    <row r="5" spans="2:9" ht="15.75" thickTop="1" x14ac:dyDescent="0.25">
      <c r="B5" s="8">
        <v>41228</v>
      </c>
      <c r="C5" s="4">
        <v>50000</v>
      </c>
      <c r="D5" s="4"/>
      <c r="F5" s="8"/>
      <c r="G5" s="4">
        <f>SUM(G3:G4)</f>
        <v>29000</v>
      </c>
      <c r="H5" s="4">
        <f>G5</f>
        <v>29000</v>
      </c>
    </row>
    <row r="6" spans="2:9" x14ac:dyDescent="0.25">
      <c r="B6" s="1">
        <v>41228</v>
      </c>
      <c r="C6" s="2">
        <v>40000</v>
      </c>
      <c r="D6" s="4"/>
      <c r="F6" s="8"/>
      <c r="G6" s="34"/>
      <c r="H6" s="61"/>
    </row>
    <row r="7" spans="2:9" ht="15.75" thickBot="1" x14ac:dyDescent="0.3">
      <c r="B7" s="8"/>
      <c r="C7" s="32">
        <v>0</v>
      </c>
      <c r="D7" s="4"/>
      <c r="F7" s="8">
        <v>41233</v>
      </c>
      <c r="G7" s="34">
        <v>20000</v>
      </c>
      <c r="H7" s="2"/>
    </row>
    <row r="8" spans="2:9" ht="15.75" thickTop="1" x14ac:dyDescent="0.25">
      <c r="B8" s="8"/>
      <c r="C8" s="4">
        <f>SUM(C3:C7)</f>
        <v>108082.5</v>
      </c>
      <c r="D8" s="2">
        <f>C8</f>
        <v>108082.5</v>
      </c>
      <c r="F8" s="8">
        <v>41233</v>
      </c>
      <c r="G8" s="65">
        <v>30000</v>
      </c>
      <c r="H8" s="61"/>
    </row>
    <row r="9" spans="2:9" x14ac:dyDescent="0.25">
      <c r="B9" s="1"/>
      <c r="F9" s="1">
        <v>41233</v>
      </c>
      <c r="G9" s="4">
        <v>20000</v>
      </c>
      <c r="H9" s="2"/>
      <c r="I9" s="2"/>
    </row>
    <row r="10" spans="2:9" x14ac:dyDescent="0.25">
      <c r="B10" s="44">
        <v>41229</v>
      </c>
      <c r="C10" s="34">
        <v>11410</v>
      </c>
      <c r="D10" s="4"/>
      <c r="F10" s="8">
        <v>41233</v>
      </c>
      <c r="G10" s="4">
        <v>21700</v>
      </c>
      <c r="H10" s="4"/>
    </row>
    <row r="11" spans="2:9" x14ac:dyDescent="0.25">
      <c r="B11" s="44">
        <v>41229</v>
      </c>
      <c r="C11" s="34">
        <v>14200</v>
      </c>
      <c r="D11" s="4"/>
      <c r="F11" s="8">
        <v>41233</v>
      </c>
      <c r="G11" s="4">
        <v>44200</v>
      </c>
      <c r="H11" s="56"/>
    </row>
    <row r="12" spans="2:9" ht="15.75" thickBot="1" x14ac:dyDescent="0.3">
      <c r="B12" s="44">
        <v>41229</v>
      </c>
      <c r="C12" s="34">
        <v>20000</v>
      </c>
      <c r="F12" s="8">
        <v>41233</v>
      </c>
      <c r="G12" s="32">
        <v>12950</v>
      </c>
      <c r="H12" s="4"/>
    </row>
    <row r="13" spans="2:9" ht="15.75" thickTop="1" x14ac:dyDescent="0.25">
      <c r="B13" s="42">
        <v>41229</v>
      </c>
      <c r="C13" s="2">
        <v>35000</v>
      </c>
      <c r="F13" s="8"/>
      <c r="G13" s="34">
        <f>SUM(G7:G12)</f>
        <v>148850</v>
      </c>
      <c r="H13" s="2">
        <f>G13</f>
        <v>148850</v>
      </c>
      <c r="I13" s="2"/>
    </row>
    <row r="14" spans="2:9" ht="15.75" thickBot="1" x14ac:dyDescent="0.3">
      <c r="B14" s="42">
        <v>41229</v>
      </c>
      <c r="C14" s="35">
        <v>30000</v>
      </c>
      <c r="F14" s="8"/>
      <c r="G14" s="4"/>
      <c r="H14" s="4"/>
    </row>
    <row r="15" spans="2:9" ht="15.75" thickTop="1" x14ac:dyDescent="0.25">
      <c r="B15" s="42"/>
      <c r="C15" s="4">
        <f>SUM(C10:C14)</f>
        <v>110610</v>
      </c>
      <c r="D15" s="2">
        <f>C15</f>
        <v>110610</v>
      </c>
      <c r="F15" s="8">
        <v>41234</v>
      </c>
      <c r="G15" s="4">
        <v>9196.5</v>
      </c>
    </row>
    <row r="16" spans="2:9" x14ac:dyDescent="0.25">
      <c r="B16" s="42"/>
      <c r="C16" s="4"/>
      <c r="F16" s="8">
        <v>41234</v>
      </c>
      <c r="G16" s="4">
        <v>34600</v>
      </c>
    </row>
    <row r="17" spans="2:9" x14ac:dyDescent="0.25">
      <c r="B17" s="42">
        <v>41230</v>
      </c>
      <c r="C17" s="4">
        <v>7813.5</v>
      </c>
      <c r="F17" s="1">
        <v>41234</v>
      </c>
      <c r="G17" s="4">
        <v>8770</v>
      </c>
      <c r="H17" s="4"/>
    </row>
    <row r="18" spans="2:9" x14ac:dyDescent="0.25">
      <c r="B18" s="44">
        <v>41230</v>
      </c>
      <c r="C18" s="4">
        <v>40000</v>
      </c>
      <c r="D18" s="4"/>
      <c r="F18" s="1">
        <v>41234</v>
      </c>
      <c r="G18" s="56">
        <v>11850</v>
      </c>
      <c r="H18" s="56"/>
    </row>
    <row r="19" spans="2:9" ht="15.75" thickBot="1" x14ac:dyDescent="0.3">
      <c r="B19" s="44">
        <v>41230</v>
      </c>
      <c r="C19" s="34">
        <v>20000</v>
      </c>
      <c r="D19" s="4"/>
      <c r="F19" s="1">
        <v>41234</v>
      </c>
      <c r="G19" s="32">
        <v>10000</v>
      </c>
      <c r="H19" s="2"/>
    </row>
    <row r="20" spans="2:9" ht="15.75" thickTop="1" x14ac:dyDescent="0.25">
      <c r="B20" s="44">
        <v>41230</v>
      </c>
      <c r="C20" s="34">
        <v>12650</v>
      </c>
      <c r="D20" s="4"/>
      <c r="F20" s="8"/>
      <c r="G20" s="56">
        <f>SUM(G15:G19)</f>
        <v>74416.5</v>
      </c>
      <c r="H20" s="56">
        <f>G20</f>
        <v>74416.5</v>
      </c>
      <c r="I20" s="56"/>
    </row>
    <row r="21" spans="2:9" x14ac:dyDescent="0.25">
      <c r="B21" s="44">
        <v>41230</v>
      </c>
      <c r="C21" s="34">
        <v>122290</v>
      </c>
      <c r="D21" s="4"/>
      <c r="F21" s="1"/>
      <c r="G21" s="2"/>
      <c r="H21" s="2"/>
      <c r="I21" s="7"/>
    </row>
    <row r="22" spans="2:9" x14ac:dyDescent="0.25">
      <c r="B22" s="44">
        <v>41230</v>
      </c>
      <c r="C22" s="4">
        <v>15000</v>
      </c>
      <c r="D22" s="4"/>
      <c r="F22" s="1"/>
      <c r="G22" s="57"/>
      <c r="I22" s="7"/>
    </row>
    <row r="23" spans="2:9" x14ac:dyDescent="0.25">
      <c r="B23" s="8">
        <v>41230</v>
      </c>
      <c r="C23" s="34">
        <v>20000</v>
      </c>
      <c r="D23" s="4"/>
      <c r="F23" s="1"/>
      <c r="G23" s="4"/>
      <c r="I23" s="7"/>
    </row>
    <row r="24" spans="2:9" x14ac:dyDescent="0.25">
      <c r="B24" s="8">
        <v>41230</v>
      </c>
      <c r="C24" s="4">
        <v>30000</v>
      </c>
      <c r="F24" s="1"/>
      <c r="G24" s="4"/>
      <c r="H24" s="2">
        <f>G24</f>
        <v>0</v>
      </c>
      <c r="I24" s="7"/>
    </row>
    <row r="25" spans="2:9" ht="15.75" thickBot="1" x14ac:dyDescent="0.3">
      <c r="B25" s="1">
        <v>41230</v>
      </c>
      <c r="C25" s="32">
        <v>10000</v>
      </c>
      <c r="F25" s="1"/>
      <c r="G25" s="4"/>
      <c r="I25" s="7"/>
    </row>
    <row r="26" spans="2:9" ht="16.5" thickTop="1" thickBot="1" x14ac:dyDescent="0.3">
      <c r="B26" s="1"/>
      <c r="C26" s="2">
        <f>SUM(C17:C25)</f>
        <v>277753.5</v>
      </c>
      <c r="D26" s="2">
        <f>C26</f>
        <v>277753.5</v>
      </c>
      <c r="F26" s="52"/>
      <c r="G26" s="32"/>
      <c r="H26" s="32"/>
      <c r="I26" s="7"/>
    </row>
    <row r="27" spans="2:9" ht="20.25" thickTop="1" thickBot="1" x14ac:dyDescent="0.35">
      <c r="B27" s="1"/>
      <c r="C27" s="4"/>
      <c r="F27" s="59" t="s">
        <v>1</v>
      </c>
      <c r="G27" s="73">
        <f>H20+H13+H9+D42+D35+D26+D15+H5+D8+D33</f>
        <v>969006.5</v>
      </c>
      <c r="H27" s="76"/>
      <c r="I27" s="7"/>
    </row>
    <row r="28" spans="2:9" x14ac:dyDescent="0.25">
      <c r="B28" s="1">
        <v>41231</v>
      </c>
      <c r="C28" s="2">
        <v>15000</v>
      </c>
      <c r="F28" s="7"/>
      <c r="G28" s="4"/>
      <c r="H28" s="4"/>
      <c r="I28" s="7"/>
    </row>
    <row r="29" spans="2:9" ht="15.75" thickBot="1" x14ac:dyDescent="0.3">
      <c r="B29" s="1">
        <v>41231</v>
      </c>
      <c r="C29" s="2">
        <v>18000</v>
      </c>
      <c r="F29" s="7"/>
      <c r="G29" s="4"/>
      <c r="H29" s="4"/>
      <c r="I29" s="7"/>
    </row>
    <row r="30" spans="2:9" ht="18.75" x14ac:dyDescent="0.3">
      <c r="B30" s="1">
        <v>41231</v>
      </c>
      <c r="C30" s="4">
        <v>12300</v>
      </c>
      <c r="F30" s="9" t="s">
        <v>13</v>
      </c>
      <c r="G30" s="10"/>
      <c r="H30" s="11"/>
    </row>
    <row r="31" spans="2:9" ht="19.5" thickBot="1" x14ac:dyDescent="0.35">
      <c r="B31" s="8">
        <v>41231</v>
      </c>
      <c r="C31" s="2">
        <v>30000</v>
      </c>
      <c r="F31" s="33">
        <v>1</v>
      </c>
      <c r="G31" s="73">
        <v>200000</v>
      </c>
      <c r="H31" s="74"/>
    </row>
    <row r="32" spans="2:9" ht="19.5" thickBot="1" x14ac:dyDescent="0.35">
      <c r="B32" s="8">
        <v>41231</v>
      </c>
      <c r="C32" s="32">
        <v>10974</v>
      </c>
      <c r="F32" s="33">
        <v>2</v>
      </c>
      <c r="G32" s="73">
        <v>200000</v>
      </c>
      <c r="H32" s="74"/>
    </row>
    <row r="33" spans="2:10" ht="20.25" thickTop="1" thickBot="1" x14ac:dyDescent="0.35">
      <c r="B33" s="8"/>
      <c r="C33" s="4">
        <f>SUM(C28:C32)</f>
        <v>86274</v>
      </c>
      <c r="D33" s="2">
        <f>C33</f>
        <v>86274</v>
      </c>
      <c r="F33" s="33">
        <v>3</v>
      </c>
      <c r="G33" s="67">
        <v>200000</v>
      </c>
      <c r="H33" s="75"/>
    </row>
    <row r="34" spans="2:10" ht="19.5" thickBot="1" x14ac:dyDescent="0.35">
      <c r="B34" s="8"/>
      <c r="C34" s="4"/>
      <c r="F34" s="33">
        <v>4</v>
      </c>
      <c r="G34" s="67">
        <v>200000</v>
      </c>
      <c r="H34" s="75"/>
    </row>
    <row r="35" spans="2:10" ht="19.5" thickBot="1" x14ac:dyDescent="0.35">
      <c r="B35" s="8">
        <v>41232</v>
      </c>
      <c r="C35" s="4">
        <v>7950</v>
      </c>
      <c r="D35" s="4"/>
      <c r="F35" s="33">
        <v>5</v>
      </c>
      <c r="G35" s="67">
        <v>169006.5</v>
      </c>
      <c r="H35" s="75"/>
    </row>
    <row r="36" spans="2:10" ht="15.75" thickBot="1" x14ac:dyDescent="0.3">
      <c r="B36" s="8">
        <v>41232</v>
      </c>
      <c r="C36" s="4">
        <v>20000</v>
      </c>
      <c r="D36" s="4"/>
    </row>
    <row r="37" spans="2:10" ht="18.75" x14ac:dyDescent="0.3">
      <c r="B37" s="8">
        <v>41232</v>
      </c>
      <c r="C37" s="4">
        <v>50000</v>
      </c>
      <c r="D37" s="4"/>
      <c r="F37" s="64" t="s">
        <v>30</v>
      </c>
      <c r="G37" s="17">
        <v>0</v>
      </c>
      <c r="H37" s="58">
        <f>G27-G31-G32-G33-G34-G35</f>
        <v>0</v>
      </c>
    </row>
    <row r="38" spans="2:10" ht="19.5" thickBot="1" x14ac:dyDescent="0.35">
      <c r="B38" s="8">
        <v>41232</v>
      </c>
      <c r="C38" s="34">
        <v>10000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>
        <v>41232</v>
      </c>
      <c r="C39" s="4">
        <v>16070</v>
      </c>
      <c r="D39" s="4"/>
      <c r="H39" s="40"/>
      <c r="I39" s="45"/>
    </row>
    <row r="40" spans="2:10" ht="18.75" x14ac:dyDescent="0.3">
      <c r="B40" s="8">
        <v>41232</v>
      </c>
      <c r="C40" s="4">
        <v>5000</v>
      </c>
      <c r="F40" s="15"/>
      <c r="G40" s="7"/>
      <c r="H40" s="7"/>
    </row>
    <row r="41" spans="2:10" ht="19.5" thickBot="1" x14ac:dyDescent="0.35">
      <c r="B41" s="8">
        <v>41232</v>
      </c>
      <c r="C41" s="32">
        <v>25000</v>
      </c>
      <c r="D41" s="4"/>
      <c r="F41" s="38"/>
      <c r="G41" s="15"/>
      <c r="H41" s="39"/>
    </row>
    <row r="42" spans="2:10" ht="15.75" thickTop="1" x14ac:dyDescent="0.25">
      <c r="B42" s="8"/>
      <c r="C42" s="4">
        <f>SUM(C35:C41)</f>
        <v>134020</v>
      </c>
      <c r="D42" s="2">
        <f>C42</f>
        <v>134020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5:H35"/>
    <mergeCell ref="G27:H27"/>
    <mergeCell ref="G31:H31"/>
    <mergeCell ref="G32:H32"/>
    <mergeCell ref="G33:H33"/>
    <mergeCell ref="G34:H34"/>
  </mergeCells>
  <pageMargins left="0.7" right="0.7" top="0.56000000000000005" bottom="0.48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H40" sqref="H40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2.7109375" customWidth="1"/>
    <col min="6" max="6" width="8.5703125" customWidth="1"/>
    <col min="7" max="7" width="18.140625" customWidth="1"/>
    <col min="8" max="8" width="19.42578125" customWidth="1"/>
  </cols>
  <sheetData>
    <row r="1" spans="2:9" ht="21" x14ac:dyDescent="0.35">
      <c r="D1" s="31" t="s">
        <v>0</v>
      </c>
      <c r="E1" s="30" t="s">
        <v>40</v>
      </c>
    </row>
    <row r="2" spans="2:9" x14ac:dyDescent="0.25">
      <c r="B2" s="1"/>
      <c r="F2" s="1"/>
      <c r="G2" s="2"/>
      <c r="H2" s="2"/>
    </row>
    <row r="3" spans="2:9" x14ac:dyDescent="0.25">
      <c r="B3" s="8">
        <v>41235</v>
      </c>
      <c r="C3" s="4">
        <v>20000</v>
      </c>
      <c r="D3" s="4"/>
      <c r="F3" s="8">
        <v>41239</v>
      </c>
      <c r="G3" s="4">
        <v>15000</v>
      </c>
      <c r="H3" s="4"/>
    </row>
    <row r="4" spans="2:9" x14ac:dyDescent="0.25">
      <c r="B4" s="8">
        <v>41235</v>
      </c>
      <c r="C4" s="4">
        <v>30000</v>
      </c>
      <c r="D4" s="4"/>
      <c r="F4" s="8">
        <v>41239</v>
      </c>
      <c r="G4" s="4">
        <v>10000</v>
      </c>
      <c r="H4" s="4"/>
    </row>
    <row r="5" spans="2:9" x14ac:dyDescent="0.25">
      <c r="B5" s="8">
        <v>41235</v>
      </c>
      <c r="C5" s="4">
        <v>11350</v>
      </c>
      <c r="D5" s="4"/>
      <c r="F5" s="8">
        <v>41239</v>
      </c>
      <c r="G5" s="4">
        <v>10000</v>
      </c>
      <c r="H5" s="4"/>
    </row>
    <row r="6" spans="2:9" x14ac:dyDescent="0.25">
      <c r="B6" s="1">
        <v>41235</v>
      </c>
      <c r="C6" s="2">
        <v>16500</v>
      </c>
      <c r="D6" s="4"/>
      <c r="F6" s="8">
        <v>41239</v>
      </c>
      <c r="G6" s="34">
        <v>16850</v>
      </c>
      <c r="H6" s="61"/>
    </row>
    <row r="7" spans="2:9" x14ac:dyDescent="0.25">
      <c r="B7" s="8">
        <v>41235</v>
      </c>
      <c r="C7" s="4">
        <v>20000</v>
      </c>
      <c r="D7" s="4"/>
      <c r="F7" s="8">
        <v>41239</v>
      </c>
      <c r="G7" s="34">
        <v>9243</v>
      </c>
      <c r="H7" s="2"/>
    </row>
    <row r="8" spans="2:9" x14ac:dyDescent="0.25">
      <c r="B8" s="8">
        <v>41235</v>
      </c>
      <c r="C8" s="4">
        <v>40000</v>
      </c>
      <c r="F8" s="8">
        <v>41239</v>
      </c>
      <c r="G8" s="65">
        <v>20000</v>
      </c>
      <c r="H8" s="61"/>
    </row>
    <row r="9" spans="2:9" ht="15.75" thickBot="1" x14ac:dyDescent="0.3">
      <c r="B9" s="1">
        <v>41235</v>
      </c>
      <c r="C9" s="32">
        <v>9690</v>
      </c>
      <c r="F9" s="1">
        <v>41239</v>
      </c>
      <c r="G9" s="32">
        <v>20000</v>
      </c>
      <c r="H9" s="2"/>
      <c r="I9" s="2"/>
    </row>
    <row r="10" spans="2:9" ht="15.75" thickTop="1" x14ac:dyDescent="0.25">
      <c r="B10" s="44"/>
      <c r="C10" s="34">
        <f>SUM(C3:C9)</f>
        <v>147540</v>
      </c>
      <c r="D10" s="4">
        <f>C10</f>
        <v>147540</v>
      </c>
      <c r="F10" s="8"/>
      <c r="G10" s="4">
        <f>SUM(G3:G9)</f>
        <v>101093</v>
      </c>
      <c r="H10" s="4">
        <f>G10</f>
        <v>101093</v>
      </c>
    </row>
    <row r="11" spans="2:9" x14ac:dyDescent="0.25">
      <c r="B11" s="44"/>
      <c r="C11" s="34"/>
      <c r="D11" s="4"/>
      <c r="F11" s="8"/>
      <c r="G11" s="4"/>
      <c r="H11" s="56"/>
    </row>
    <row r="12" spans="2:9" x14ac:dyDescent="0.25">
      <c r="B12" s="44">
        <v>41236</v>
      </c>
      <c r="C12" s="34">
        <v>20000</v>
      </c>
      <c r="F12" s="8">
        <v>41240</v>
      </c>
      <c r="G12" s="4">
        <v>20000</v>
      </c>
      <c r="H12" s="4"/>
    </row>
    <row r="13" spans="2:9" x14ac:dyDescent="0.25">
      <c r="B13" s="42">
        <v>41236</v>
      </c>
      <c r="C13" s="2">
        <v>30000</v>
      </c>
      <c r="F13" s="8">
        <v>41240</v>
      </c>
      <c r="G13" s="34">
        <v>35000</v>
      </c>
      <c r="H13" s="4"/>
      <c r="I13" s="2"/>
    </row>
    <row r="14" spans="2:9" x14ac:dyDescent="0.25">
      <c r="B14" s="42">
        <v>41236</v>
      </c>
      <c r="C14" s="34">
        <v>13100</v>
      </c>
      <c r="F14" s="8">
        <v>41240</v>
      </c>
      <c r="G14" s="4">
        <v>29000</v>
      </c>
      <c r="H14" s="4"/>
    </row>
    <row r="15" spans="2:9" x14ac:dyDescent="0.25">
      <c r="B15" s="42">
        <v>41236</v>
      </c>
      <c r="C15" s="4">
        <v>25000</v>
      </c>
      <c r="F15" s="8">
        <v>41240</v>
      </c>
      <c r="G15" s="4">
        <v>20000</v>
      </c>
    </row>
    <row r="16" spans="2:9" x14ac:dyDescent="0.25">
      <c r="B16" s="42">
        <v>41236</v>
      </c>
      <c r="C16" s="4">
        <v>15000</v>
      </c>
      <c r="F16" s="8">
        <v>41240</v>
      </c>
      <c r="G16" s="4">
        <v>15036</v>
      </c>
    </row>
    <row r="17" spans="2:9" x14ac:dyDescent="0.25">
      <c r="B17" s="42">
        <v>41236</v>
      </c>
      <c r="C17" s="4">
        <v>10000</v>
      </c>
      <c r="F17" s="1"/>
      <c r="G17" s="4">
        <v>0</v>
      </c>
      <c r="H17" s="4"/>
    </row>
    <row r="18" spans="2:9" x14ac:dyDescent="0.25">
      <c r="B18" s="44">
        <v>41236</v>
      </c>
      <c r="C18" s="4">
        <v>20000</v>
      </c>
      <c r="D18" s="4"/>
      <c r="F18" s="1"/>
      <c r="G18" s="56">
        <v>0</v>
      </c>
      <c r="H18" s="56"/>
    </row>
    <row r="19" spans="2:9" ht="15.75" thickBot="1" x14ac:dyDescent="0.3">
      <c r="B19" s="44">
        <v>41236</v>
      </c>
      <c r="C19" s="34">
        <v>30000</v>
      </c>
      <c r="D19" s="4"/>
      <c r="F19" s="1"/>
      <c r="G19" s="32">
        <v>0</v>
      </c>
      <c r="H19" s="2"/>
    </row>
    <row r="20" spans="2:9" ht="15.75" thickTop="1" x14ac:dyDescent="0.25">
      <c r="B20" s="44">
        <v>41236</v>
      </c>
      <c r="C20" s="34">
        <v>20000</v>
      </c>
      <c r="D20" s="4"/>
      <c r="F20" s="8"/>
      <c r="G20" s="56">
        <f>SUM(G12:G19)</f>
        <v>119036</v>
      </c>
      <c r="H20" s="56">
        <f>G20</f>
        <v>119036</v>
      </c>
      <c r="I20" s="56"/>
    </row>
    <row r="21" spans="2:9" x14ac:dyDescent="0.25">
      <c r="B21" s="44">
        <v>41236</v>
      </c>
      <c r="C21" s="34">
        <v>40000</v>
      </c>
      <c r="D21" s="4"/>
      <c r="F21" s="1"/>
      <c r="G21" s="2"/>
      <c r="H21" s="2"/>
      <c r="I21" s="7"/>
    </row>
    <row r="22" spans="2:9" ht="15.75" thickBot="1" x14ac:dyDescent="0.3">
      <c r="B22" s="44">
        <v>41236</v>
      </c>
      <c r="C22" s="32">
        <v>11172</v>
      </c>
      <c r="D22" s="4"/>
      <c r="F22" s="1"/>
      <c r="G22" s="57"/>
      <c r="I22" s="7"/>
    </row>
    <row r="23" spans="2:9" ht="15.75" thickTop="1" x14ac:dyDescent="0.25">
      <c r="B23" s="8"/>
      <c r="C23" s="34">
        <f>SUM(C12:C22)</f>
        <v>234272</v>
      </c>
      <c r="D23" s="4">
        <f>C23</f>
        <v>234272</v>
      </c>
      <c r="F23" s="1"/>
      <c r="G23" s="4"/>
      <c r="I23" s="7"/>
    </row>
    <row r="24" spans="2:9" x14ac:dyDescent="0.25">
      <c r="B24" s="8"/>
      <c r="C24" s="4"/>
      <c r="F24" s="1"/>
      <c r="G24" s="4"/>
      <c r="H24" s="2">
        <f>G24</f>
        <v>0</v>
      </c>
      <c r="I24" s="7"/>
    </row>
    <row r="25" spans="2:9" x14ac:dyDescent="0.25">
      <c r="B25" s="1">
        <v>41237</v>
      </c>
      <c r="C25" s="4">
        <v>16600</v>
      </c>
      <c r="F25" s="1"/>
      <c r="G25" s="4"/>
      <c r="I25" s="7"/>
    </row>
    <row r="26" spans="2:9" ht="15.75" thickBot="1" x14ac:dyDescent="0.3">
      <c r="B26" s="1">
        <v>41237</v>
      </c>
      <c r="C26" s="2">
        <v>25000</v>
      </c>
      <c r="F26" s="52"/>
      <c r="G26" s="32"/>
      <c r="H26" s="32"/>
      <c r="I26" s="7"/>
    </row>
    <row r="27" spans="2:9" ht="20.25" thickTop="1" thickBot="1" x14ac:dyDescent="0.35">
      <c r="B27" s="1">
        <v>41237</v>
      </c>
      <c r="C27" s="4">
        <v>30000</v>
      </c>
      <c r="F27" s="59" t="s">
        <v>1</v>
      </c>
      <c r="G27" s="73">
        <f>H20+H13+H9+D42+D35+D26+D15+H5+D8+D33+H10+D10+D23</f>
        <v>902891.5</v>
      </c>
      <c r="H27" s="76"/>
      <c r="I27" s="7"/>
    </row>
    <row r="28" spans="2:9" x14ac:dyDescent="0.25">
      <c r="B28" s="1">
        <v>41237</v>
      </c>
      <c r="C28" s="2">
        <v>10000</v>
      </c>
      <c r="F28" s="7"/>
      <c r="G28" s="4"/>
      <c r="H28" s="4"/>
      <c r="I28" s="7"/>
    </row>
    <row r="29" spans="2:9" ht="15.75" thickBot="1" x14ac:dyDescent="0.3">
      <c r="B29" s="1">
        <v>41237</v>
      </c>
      <c r="C29" s="2">
        <v>4500</v>
      </c>
      <c r="F29" s="7"/>
      <c r="G29" s="4"/>
      <c r="H29" s="4"/>
      <c r="I29" s="7"/>
    </row>
    <row r="30" spans="2:9" ht="18.75" x14ac:dyDescent="0.3">
      <c r="B30" s="1">
        <v>41237</v>
      </c>
      <c r="C30" s="4">
        <v>40000</v>
      </c>
      <c r="F30" s="9" t="s">
        <v>13</v>
      </c>
      <c r="G30" s="10"/>
      <c r="H30" s="11"/>
    </row>
    <row r="31" spans="2:9" ht="19.5" thickBot="1" x14ac:dyDescent="0.35">
      <c r="B31" s="8">
        <v>41237</v>
      </c>
      <c r="C31" s="2">
        <v>40000</v>
      </c>
      <c r="F31" s="33">
        <v>1</v>
      </c>
      <c r="G31" s="73">
        <v>200000</v>
      </c>
      <c r="H31" s="74"/>
    </row>
    <row r="32" spans="2:9" ht="19.5" thickBot="1" x14ac:dyDescent="0.35">
      <c r="B32" s="8">
        <v>41237</v>
      </c>
      <c r="C32" s="4">
        <v>20000</v>
      </c>
      <c r="F32" s="33">
        <v>2</v>
      </c>
      <c r="G32" s="73">
        <v>200000</v>
      </c>
      <c r="H32" s="74"/>
    </row>
    <row r="33" spans="2:10" ht="19.5" thickBot="1" x14ac:dyDescent="0.35">
      <c r="B33" s="8">
        <v>41237</v>
      </c>
      <c r="C33" s="4">
        <v>20000</v>
      </c>
      <c r="F33" s="33">
        <v>3</v>
      </c>
      <c r="G33" s="67">
        <v>200000</v>
      </c>
      <c r="H33" s="75"/>
    </row>
    <row r="34" spans="2:10" ht="19.5" thickBot="1" x14ac:dyDescent="0.35">
      <c r="B34" s="8">
        <v>41237</v>
      </c>
      <c r="C34" s="32">
        <v>12359</v>
      </c>
      <c r="F34" s="33">
        <v>4</v>
      </c>
      <c r="G34" s="67">
        <v>200000</v>
      </c>
      <c r="H34" s="75"/>
    </row>
    <row r="35" spans="2:10" ht="20.25" thickTop="1" thickBot="1" x14ac:dyDescent="0.35">
      <c r="B35" s="8"/>
      <c r="C35" s="4">
        <f>SUM(C25:C34)</f>
        <v>218459</v>
      </c>
      <c r="D35" s="4">
        <f>C35</f>
        <v>218459</v>
      </c>
      <c r="F35" s="33">
        <v>5</v>
      </c>
      <c r="G35" s="67">
        <v>102891.5</v>
      </c>
      <c r="H35" s="75"/>
    </row>
    <row r="36" spans="2:10" ht="15.75" thickBot="1" x14ac:dyDescent="0.3">
      <c r="B36" s="8"/>
      <c r="C36" s="4"/>
      <c r="D36" s="4"/>
    </row>
    <row r="37" spans="2:10" ht="18.75" x14ac:dyDescent="0.3">
      <c r="B37" s="8">
        <v>41238</v>
      </c>
      <c r="C37" s="4">
        <v>241.5</v>
      </c>
      <c r="D37" s="4"/>
      <c r="F37" s="64" t="s">
        <v>30</v>
      </c>
      <c r="G37" s="17">
        <v>0</v>
      </c>
      <c r="H37" s="58">
        <f>G27-G31-G32-G33-G34-G35</f>
        <v>0</v>
      </c>
    </row>
    <row r="38" spans="2:10" ht="19.5" thickBot="1" x14ac:dyDescent="0.35">
      <c r="B38" s="8">
        <v>41238</v>
      </c>
      <c r="C38" s="34">
        <v>30000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>
        <v>41238</v>
      </c>
      <c r="C39" s="4">
        <v>20000</v>
      </c>
      <c r="D39" s="4"/>
      <c r="H39" s="40"/>
      <c r="I39" s="45"/>
    </row>
    <row r="40" spans="2:10" ht="18.75" x14ac:dyDescent="0.3">
      <c r="B40" s="8">
        <v>41238</v>
      </c>
      <c r="C40" s="4">
        <v>32250</v>
      </c>
      <c r="F40" s="15"/>
      <c r="G40" s="7"/>
      <c r="H40" s="7"/>
    </row>
    <row r="41" spans="2:10" ht="19.5" thickBot="1" x14ac:dyDescent="0.35">
      <c r="B41" s="8"/>
      <c r="C41" s="32">
        <v>0</v>
      </c>
      <c r="D41" s="4"/>
      <c r="F41" s="38"/>
      <c r="G41" s="15"/>
      <c r="H41" s="39"/>
    </row>
    <row r="42" spans="2:10" ht="15.75" thickTop="1" x14ac:dyDescent="0.25">
      <c r="B42" s="8"/>
      <c r="C42" s="4">
        <f>SUM(C37:C41)</f>
        <v>82491.5</v>
      </c>
      <c r="D42" s="2">
        <f>C42</f>
        <v>82491.5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5:H35"/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activeCell="E14" sqref="E14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8" max="8" width="14.140625" bestFit="1" customWidth="1"/>
  </cols>
  <sheetData>
    <row r="1" spans="2:8" ht="21" x14ac:dyDescent="0.35">
      <c r="D1" s="31" t="s">
        <v>0</v>
      </c>
      <c r="E1" s="30" t="s">
        <v>8</v>
      </c>
    </row>
    <row r="2" spans="2:8" x14ac:dyDescent="0.25">
      <c r="B2" s="1"/>
      <c r="F2" s="1"/>
      <c r="G2" s="2"/>
      <c r="H2" s="2"/>
    </row>
    <row r="3" spans="2:8" x14ac:dyDescent="0.25">
      <c r="B3" s="1">
        <v>41048</v>
      </c>
      <c r="C3" s="4">
        <v>9500</v>
      </c>
      <c r="D3" s="4"/>
      <c r="F3" s="1">
        <v>41056</v>
      </c>
      <c r="G3" s="2">
        <v>12804</v>
      </c>
      <c r="H3" s="2"/>
    </row>
    <row r="4" spans="2:8" ht="15.75" thickBot="1" x14ac:dyDescent="0.3">
      <c r="B4" s="1">
        <v>41048</v>
      </c>
      <c r="C4" s="3">
        <v>7408</v>
      </c>
      <c r="D4" s="4"/>
      <c r="F4" s="1">
        <v>41056</v>
      </c>
      <c r="G4" s="4">
        <v>50000</v>
      </c>
      <c r="H4" s="2"/>
    </row>
    <row r="5" spans="2:8" ht="15.75" thickBot="1" x14ac:dyDescent="0.3">
      <c r="C5" s="2">
        <f>SUM(C3:C4)</f>
        <v>16908</v>
      </c>
      <c r="D5" s="2">
        <f>C5</f>
        <v>16908</v>
      </c>
      <c r="F5" s="1">
        <v>41056</v>
      </c>
      <c r="G5" s="3">
        <v>11100</v>
      </c>
      <c r="H5" s="2"/>
    </row>
    <row r="6" spans="2:8" x14ac:dyDescent="0.25">
      <c r="G6" s="2">
        <f>SUM(G3:G5)</f>
        <v>73904</v>
      </c>
      <c r="H6" s="2">
        <f>G6</f>
        <v>73904</v>
      </c>
    </row>
    <row r="7" spans="2:8" x14ac:dyDescent="0.25">
      <c r="B7" s="1">
        <v>41049</v>
      </c>
      <c r="C7" s="2">
        <v>13850</v>
      </c>
      <c r="F7" s="1"/>
      <c r="G7" s="2"/>
      <c r="H7" s="2"/>
    </row>
    <row r="8" spans="2:8" x14ac:dyDescent="0.25">
      <c r="B8" s="1">
        <v>41049</v>
      </c>
      <c r="C8" s="4">
        <v>7407.5</v>
      </c>
      <c r="D8" s="4"/>
      <c r="F8" s="1">
        <v>41057</v>
      </c>
      <c r="G8" s="4">
        <v>9710</v>
      </c>
      <c r="H8" s="2"/>
    </row>
    <row r="9" spans="2:8" ht="15.75" thickBot="1" x14ac:dyDescent="0.3">
      <c r="B9" s="1">
        <v>41049</v>
      </c>
      <c r="C9" s="3">
        <v>35000</v>
      </c>
      <c r="F9" s="1">
        <v>41057</v>
      </c>
      <c r="G9" s="3">
        <v>12804</v>
      </c>
      <c r="H9" s="2"/>
    </row>
    <row r="10" spans="2:8" x14ac:dyDescent="0.25">
      <c r="C10" s="2">
        <f>SUM(C7:C9)</f>
        <v>56257.5</v>
      </c>
      <c r="D10" s="2">
        <f>C10</f>
        <v>56257.5</v>
      </c>
      <c r="G10" s="2">
        <f>SUM(G8:G9)</f>
        <v>22514</v>
      </c>
      <c r="H10" s="2">
        <f>G10</f>
        <v>22514</v>
      </c>
    </row>
    <row r="11" spans="2:8" x14ac:dyDescent="0.25">
      <c r="B11" s="1"/>
      <c r="F11" s="8"/>
      <c r="G11" s="4"/>
      <c r="H11" s="4"/>
    </row>
    <row r="12" spans="2:8" x14ac:dyDescent="0.25">
      <c r="B12" s="1">
        <v>41050</v>
      </c>
      <c r="C12" s="4">
        <v>14450</v>
      </c>
      <c r="D12" s="4"/>
      <c r="F12" s="8"/>
      <c r="G12" s="4"/>
      <c r="H12" s="4"/>
    </row>
    <row r="13" spans="2:8" ht="15.75" thickBot="1" x14ac:dyDescent="0.3">
      <c r="B13" s="1">
        <v>41050</v>
      </c>
      <c r="C13" s="3">
        <v>8256.5</v>
      </c>
      <c r="D13" s="4"/>
      <c r="F13" s="8"/>
      <c r="G13" s="4"/>
      <c r="H13" s="4"/>
    </row>
    <row r="14" spans="2:8" x14ac:dyDescent="0.25">
      <c r="B14" s="1"/>
      <c r="C14" s="4">
        <f>SUM(C12:C13)</f>
        <v>22706.5</v>
      </c>
      <c r="D14" s="4">
        <f>C14</f>
        <v>22706.5</v>
      </c>
      <c r="F14" s="8"/>
      <c r="G14" s="4"/>
      <c r="H14" s="4"/>
    </row>
    <row r="15" spans="2:8" x14ac:dyDescent="0.25">
      <c r="B15" s="1"/>
      <c r="C15" s="4"/>
      <c r="D15" s="4"/>
      <c r="F15" s="8"/>
      <c r="G15" s="4"/>
      <c r="H15" s="4"/>
    </row>
    <row r="16" spans="2:8" x14ac:dyDescent="0.25">
      <c r="B16" s="1">
        <v>41051</v>
      </c>
      <c r="C16" s="4">
        <v>7123</v>
      </c>
      <c r="D16" s="4"/>
      <c r="F16" s="8"/>
      <c r="G16" s="4"/>
      <c r="H16" s="4"/>
    </row>
    <row r="17" spans="2:9" ht="15.75" thickBot="1" x14ac:dyDescent="0.3">
      <c r="B17" s="1">
        <v>41051</v>
      </c>
      <c r="C17" s="3">
        <v>4000</v>
      </c>
      <c r="D17" s="4"/>
      <c r="G17" s="2"/>
      <c r="H17" s="2"/>
    </row>
    <row r="18" spans="2:9" x14ac:dyDescent="0.25">
      <c r="B18" s="1"/>
      <c r="C18" s="4">
        <f>SUM(C16:C17)</f>
        <v>11123</v>
      </c>
      <c r="D18" s="4">
        <f>C18</f>
        <v>11123</v>
      </c>
      <c r="G18" s="2"/>
      <c r="H18" s="2"/>
    </row>
    <row r="19" spans="2:9" x14ac:dyDescent="0.25">
      <c r="B19" s="1"/>
      <c r="C19" s="4"/>
      <c r="D19" s="4"/>
      <c r="F19" s="1"/>
      <c r="G19" s="2"/>
      <c r="H19" s="2"/>
    </row>
    <row r="20" spans="2:9" ht="15.75" thickBot="1" x14ac:dyDescent="0.3">
      <c r="B20" s="1">
        <v>41052</v>
      </c>
      <c r="C20" s="4">
        <v>6747</v>
      </c>
      <c r="D20" s="4"/>
      <c r="F20" s="8"/>
      <c r="G20" s="4"/>
      <c r="H20" s="4"/>
      <c r="I20" s="7"/>
    </row>
    <row r="21" spans="2:9" ht="19.5" thickBot="1" x14ac:dyDescent="0.35">
      <c r="B21" s="1">
        <v>41052</v>
      </c>
      <c r="C21" s="3">
        <v>9350</v>
      </c>
      <c r="D21" s="4"/>
      <c r="F21" s="5" t="s">
        <v>1</v>
      </c>
      <c r="G21" s="67">
        <f>H10+H6+D34+D28+D26+D22+D18+D14+D10+D5</f>
        <v>321217.5</v>
      </c>
      <c r="H21" s="68"/>
      <c r="I21" s="7"/>
    </row>
    <row r="22" spans="2:9" x14ac:dyDescent="0.25">
      <c r="B22" s="1"/>
      <c r="C22" s="4">
        <f>SUM(C20:C21)</f>
        <v>16097</v>
      </c>
      <c r="D22" s="4">
        <f>C22</f>
        <v>16097</v>
      </c>
      <c r="F22" s="7"/>
      <c r="G22" s="4"/>
      <c r="H22" s="4"/>
      <c r="I22" s="7"/>
    </row>
    <row r="23" spans="2:9" ht="15.75" thickBot="1" x14ac:dyDescent="0.3">
      <c r="B23" s="1"/>
      <c r="C23" s="4"/>
      <c r="D23" s="4"/>
      <c r="F23" s="7"/>
      <c r="G23" s="4"/>
      <c r="H23" s="4"/>
      <c r="I23" s="7"/>
    </row>
    <row r="24" spans="2:9" ht="18.75" x14ac:dyDescent="0.3">
      <c r="B24" s="1">
        <v>41053</v>
      </c>
      <c r="C24" s="4">
        <v>7367</v>
      </c>
      <c r="D24" s="4"/>
      <c r="F24" s="9" t="s">
        <v>4</v>
      </c>
      <c r="G24" s="10"/>
      <c r="H24" s="11"/>
      <c r="I24" s="7"/>
    </row>
    <row r="25" spans="2:9" ht="15.75" thickBot="1" x14ac:dyDescent="0.3">
      <c r="B25" s="1">
        <v>41053</v>
      </c>
      <c r="C25" s="3">
        <v>7850</v>
      </c>
      <c r="D25" s="4"/>
      <c r="F25" s="12"/>
      <c r="G25" s="4"/>
      <c r="H25" s="13"/>
      <c r="I25" s="7"/>
    </row>
    <row r="26" spans="2:9" ht="19.5" thickBot="1" x14ac:dyDescent="0.35">
      <c r="B26" s="1"/>
      <c r="C26" s="4">
        <f>SUM(C24:C25)</f>
        <v>15217</v>
      </c>
      <c r="D26" s="4">
        <f>C26</f>
        <v>15217</v>
      </c>
      <c r="F26" s="14"/>
      <c r="G26" s="69">
        <v>300000</v>
      </c>
      <c r="H26" s="70"/>
      <c r="I26" s="7"/>
    </row>
    <row r="27" spans="2:9" x14ac:dyDescent="0.25">
      <c r="B27" s="1"/>
      <c r="C27" s="4"/>
      <c r="D27" s="4"/>
      <c r="F27" s="7"/>
      <c r="G27" s="4"/>
      <c r="H27" s="4"/>
      <c r="I27" s="7"/>
    </row>
    <row r="28" spans="2:9" ht="15.75" thickBot="1" x14ac:dyDescent="0.3">
      <c r="B28" s="1">
        <v>41054</v>
      </c>
      <c r="C28" s="4">
        <v>9811.5</v>
      </c>
      <c r="D28" s="4">
        <f>C28</f>
        <v>9811.5</v>
      </c>
      <c r="F28" s="7"/>
      <c r="G28" s="7"/>
      <c r="H28" s="7"/>
      <c r="I28" s="7"/>
    </row>
    <row r="29" spans="2:9" ht="18.75" x14ac:dyDescent="0.3">
      <c r="B29" s="1"/>
      <c r="C29" s="4"/>
      <c r="D29" s="4"/>
      <c r="F29" s="16" t="s">
        <v>6</v>
      </c>
      <c r="G29" s="17"/>
      <c r="H29" s="18"/>
      <c r="I29" s="7"/>
    </row>
    <row r="30" spans="2:9" ht="19.5" thickBot="1" x14ac:dyDescent="0.35">
      <c r="B30" s="1">
        <v>41055</v>
      </c>
      <c r="C30" s="4">
        <v>30000</v>
      </c>
      <c r="D30" s="4"/>
      <c r="F30" s="19" t="s">
        <v>5</v>
      </c>
      <c r="G30" s="20"/>
      <c r="H30" s="21">
        <v>21217.5</v>
      </c>
    </row>
    <row r="31" spans="2:9" ht="15.75" thickBot="1" x14ac:dyDescent="0.3">
      <c r="B31" s="1">
        <v>41055</v>
      </c>
      <c r="C31" s="4">
        <v>30000</v>
      </c>
      <c r="D31" s="4"/>
    </row>
    <row r="32" spans="2:9" ht="18.75" x14ac:dyDescent="0.3">
      <c r="B32" s="1">
        <v>41055</v>
      </c>
      <c r="C32" s="4">
        <v>7900</v>
      </c>
      <c r="D32" s="4"/>
      <c r="F32" s="22"/>
      <c r="G32" s="23"/>
      <c r="H32" s="24"/>
    </row>
    <row r="33" spans="2:8" ht="19.5" thickBot="1" x14ac:dyDescent="0.35">
      <c r="B33" s="8">
        <v>41055</v>
      </c>
      <c r="C33" s="3">
        <v>8779</v>
      </c>
      <c r="D33" s="4"/>
      <c r="F33" s="25"/>
      <c r="G33" s="15"/>
      <c r="H33" s="26"/>
    </row>
    <row r="34" spans="2:8" ht="15.75" thickBot="1" x14ac:dyDescent="0.3">
      <c r="B34" s="8"/>
      <c r="C34" s="4">
        <f>SUM(C30:C33)</f>
        <v>76679</v>
      </c>
      <c r="D34" s="4">
        <f>C34</f>
        <v>76679</v>
      </c>
      <c r="F34" s="27"/>
      <c r="G34" s="28"/>
      <c r="H34" s="29"/>
    </row>
    <row r="35" spans="2:8" x14ac:dyDescent="0.25">
      <c r="B35" s="8"/>
      <c r="C35" s="4"/>
      <c r="D35" s="4"/>
    </row>
    <row r="36" spans="2:8" x14ac:dyDescent="0.25">
      <c r="B36" s="8"/>
      <c r="C36" s="4"/>
      <c r="D36" s="4"/>
    </row>
    <row r="37" spans="2:8" x14ac:dyDescent="0.25">
      <c r="B37" s="8"/>
      <c r="C37" s="4"/>
      <c r="D37" s="4"/>
    </row>
    <row r="38" spans="2:8" x14ac:dyDescent="0.25">
      <c r="B38" s="7"/>
      <c r="C38" s="4"/>
      <c r="D38" s="4"/>
    </row>
    <row r="39" spans="2:8" x14ac:dyDescent="0.25">
      <c r="B39" s="7"/>
      <c r="C39" s="4"/>
      <c r="D39" s="4"/>
    </row>
    <row r="40" spans="2:8" x14ac:dyDescent="0.25">
      <c r="B40" s="8"/>
      <c r="C40" s="4"/>
      <c r="D40" s="4"/>
    </row>
    <row r="41" spans="2:8" x14ac:dyDescent="0.25">
      <c r="B41" s="8"/>
      <c r="C41" s="4"/>
      <c r="D41" s="4"/>
    </row>
    <row r="42" spans="2:8" x14ac:dyDescent="0.25">
      <c r="B42" s="8"/>
      <c r="C42" s="4"/>
      <c r="D42" s="4"/>
    </row>
    <row r="43" spans="2:8" x14ac:dyDescent="0.25">
      <c r="B43" s="7"/>
      <c r="C43" s="4"/>
      <c r="D43" s="4"/>
    </row>
    <row r="44" spans="2:8" x14ac:dyDescent="0.25">
      <c r="B44" s="7"/>
      <c r="C44" s="4"/>
      <c r="D44" s="4"/>
    </row>
  </sheetData>
  <mergeCells count="2">
    <mergeCell ref="G21:H21"/>
    <mergeCell ref="G26:H26"/>
  </mergeCells>
  <pageMargins left="0.7" right="0.4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K12" sqref="K12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2.7109375" customWidth="1"/>
    <col min="6" max="6" width="8.5703125" customWidth="1"/>
    <col min="7" max="7" width="18.140625" customWidth="1"/>
    <col min="8" max="8" width="19.42578125" customWidth="1"/>
  </cols>
  <sheetData>
    <row r="1" spans="2:9" ht="21" x14ac:dyDescent="0.35">
      <c r="D1" s="31" t="s">
        <v>0</v>
      </c>
      <c r="E1" s="30" t="s">
        <v>41</v>
      </c>
    </row>
    <row r="2" spans="2:9" x14ac:dyDescent="0.25">
      <c r="B2" s="1"/>
      <c r="F2" s="1"/>
      <c r="G2" s="2"/>
      <c r="H2" s="2"/>
    </row>
    <row r="3" spans="2:9" x14ac:dyDescent="0.25">
      <c r="B3" s="8">
        <v>41241</v>
      </c>
      <c r="C3" s="4">
        <v>8500</v>
      </c>
      <c r="D3" s="4"/>
      <c r="F3" s="8"/>
      <c r="G3" s="4"/>
      <c r="H3" s="4"/>
    </row>
    <row r="4" spans="2:9" x14ac:dyDescent="0.25">
      <c r="B4" s="8">
        <v>41241</v>
      </c>
      <c r="C4" s="4">
        <v>15508.5</v>
      </c>
      <c r="D4" s="4"/>
      <c r="F4" s="8"/>
      <c r="G4" s="4"/>
      <c r="H4" s="4"/>
    </row>
    <row r="5" spans="2:9" ht="15.75" thickBot="1" x14ac:dyDescent="0.3">
      <c r="B5" s="8"/>
      <c r="C5" s="32">
        <v>0</v>
      </c>
      <c r="D5" s="4"/>
      <c r="F5" s="8"/>
      <c r="G5" s="4"/>
      <c r="H5" s="4"/>
    </row>
    <row r="6" spans="2:9" ht="15.75" thickTop="1" x14ac:dyDescent="0.25">
      <c r="B6" s="1"/>
      <c r="C6" s="2">
        <f>SUM(C3:C5)</f>
        <v>24008.5</v>
      </c>
      <c r="D6" s="4">
        <f>C6</f>
        <v>24008.5</v>
      </c>
      <c r="F6" s="8"/>
      <c r="G6" s="34"/>
      <c r="H6" s="61"/>
    </row>
    <row r="7" spans="2:9" x14ac:dyDescent="0.25">
      <c r="B7" s="8"/>
      <c r="C7" s="4"/>
      <c r="D7" s="4"/>
      <c r="F7" s="8"/>
      <c r="G7" s="34"/>
      <c r="H7" s="2"/>
    </row>
    <row r="8" spans="2:9" x14ac:dyDescent="0.25">
      <c r="B8" s="8"/>
      <c r="C8" s="4"/>
      <c r="F8" s="8"/>
      <c r="G8" s="65"/>
      <c r="H8" s="61"/>
    </row>
    <row r="9" spans="2:9" ht="15.75" thickBot="1" x14ac:dyDescent="0.3">
      <c r="B9" s="1">
        <v>41242</v>
      </c>
      <c r="C9" s="4">
        <v>45000</v>
      </c>
      <c r="D9" s="4"/>
      <c r="F9" s="1"/>
      <c r="G9" s="32"/>
      <c r="H9" s="2"/>
      <c r="I9" s="2"/>
    </row>
    <row r="10" spans="2:9" ht="15.75" thickTop="1" x14ac:dyDescent="0.25">
      <c r="B10" s="44">
        <v>41242</v>
      </c>
      <c r="C10" s="34">
        <v>48650</v>
      </c>
      <c r="D10" s="4"/>
      <c r="F10" s="8"/>
      <c r="G10" s="4">
        <f>SUM(G3:G9)</f>
        <v>0</v>
      </c>
      <c r="H10" s="4">
        <f>G10</f>
        <v>0</v>
      </c>
    </row>
    <row r="11" spans="2:9" x14ac:dyDescent="0.25">
      <c r="B11" s="44">
        <v>41242</v>
      </c>
      <c r="C11" s="34">
        <v>14795.5</v>
      </c>
      <c r="D11" s="4"/>
      <c r="F11" s="8"/>
      <c r="G11" s="4"/>
      <c r="H11" s="56"/>
    </row>
    <row r="12" spans="2:9" ht="15.75" thickBot="1" x14ac:dyDescent="0.3">
      <c r="B12" s="44"/>
      <c r="C12" s="35">
        <v>0</v>
      </c>
      <c r="F12" s="8"/>
      <c r="G12" s="4"/>
      <c r="H12" s="4"/>
    </row>
    <row r="13" spans="2:9" ht="15.75" thickTop="1" x14ac:dyDescent="0.25">
      <c r="B13" s="42"/>
      <c r="C13" s="2">
        <f>SUM(C9:C12)</f>
        <v>108445.5</v>
      </c>
      <c r="D13" s="2">
        <f>C13</f>
        <v>108445.5</v>
      </c>
      <c r="F13" s="8"/>
      <c r="G13" s="34"/>
      <c r="H13" s="4"/>
      <c r="I13" s="2"/>
    </row>
    <row r="14" spans="2:9" x14ac:dyDescent="0.25">
      <c r="B14" s="42"/>
      <c r="C14" s="34"/>
      <c r="F14" s="8"/>
      <c r="G14" s="4"/>
      <c r="H14" s="4"/>
    </row>
    <row r="15" spans="2:9" x14ac:dyDescent="0.25">
      <c r="B15" s="42">
        <v>41243</v>
      </c>
      <c r="C15" s="4">
        <v>85000</v>
      </c>
      <c r="F15" s="8"/>
      <c r="G15" s="4"/>
    </row>
    <row r="16" spans="2:9" x14ac:dyDescent="0.25">
      <c r="B16" s="42">
        <v>41243</v>
      </c>
      <c r="C16" s="4">
        <v>87650</v>
      </c>
      <c r="F16" s="8"/>
      <c r="G16" s="4"/>
    </row>
    <row r="17" spans="2:9" x14ac:dyDescent="0.25">
      <c r="B17" s="42">
        <v>41243</v>
      </c>
      <c r="C17" s="4">
        <v>19859.5</v>
      </c>
      <c r="F17" s="1"/>
      <c r="G17" s="4"/>
      <c r="H17" s="4"/>
    </row>
    <row r="18" spans="2:9" ht="15.75" thickBot="1" x14ac:dyDescent="0.3">
      <c r="B18" s="44"/>
      <c r="C18" s="32">
        <v>0</v>
      </c>
      <c r="D18" s="4"/>
      <c r="F18" s="1"/>
      <c r="G18" s="56"/>
      <c r="H18" s="56"/>
    </row>
    <row r="19" spans="2:9" ht="16.5" thickTop="1" thickBot="1" x14ac:dyDescent="0.3">
      <c r="B19" s="44"/>
      <c r="C19" s="34">
        <f>SUM(C15:C18)</f>
        <v>192509.5</v>
      </c>
      <c r="D19" s="4">
        <f>C19</f>
        <v>192509.5</v>
      </c>
      <c r="F19" s="1"/>
      <c r="G19" s="32">
        <v>0</v>
      </c>
      <c r="H19" s="2"/>
    </row>
    <row r="20" spans="2:9" ht="15.75" thickTop="1" x14ac:dyDescent="0.25">
      <c r="B20" s="44"/>
      <c r="C20" s="34"/>
      <c r="D20" s="4"/>
      <c r="F20" s="8"/>
      <c r="G20" s="56">
        <f>SUM(G12:G19)</f>
        <v>0</v>
      </c>
      <c r="H20" s="56">
        <f>G20</f>
        <v>0</v>
      </c>
      <c r="I20" s="56"/>
    </row>
    <row r="21" spans="2:9" x14ac:dyDescent="0.25">
      <c r="B21" s="44"/>
      <c r="C21" s="34"/>
      <c r="D21" s="4"/>
      <c r="F21" s="1"/>
      <c r="G21" s="2"/>
      <c r="H21" s="2"/>
      <c r="I21" s="7"/>
    </row>
    <row r="22" spans="2:9" x14ac:dyDescent="0.25">
      <c r="B22" s="44">
        <v>41244</v>
      </c>
      <c r="C22" s="4">
        <v>80000</v>
      </c>
      <c r="D22" s="4"/>
      <c r="F22" s="1"/>
      <c r="G22" s="57"/>
      <c r="I22" s="7"/>
    </row>
    <row r="23" spans="2:9" x14ac:dyDescent="0.25">
      <c r="B23" s="8">
        <v>41244</v>
      </c>
      <c r="C23" s="34">
        <v>66500</v>
      </c>
      <c r="D23" s="4"/>
      <c r="F23" s="1"/>
      <c r="G23" s="4"/>
      <c r="I23" s="7"/>
    </row>
    <row r="24" spans="2:9" x14ac:dyDescent="0.25">
      <c r="B24" s="8">
        <v>41244</v>
      </c>
      <c r="C24" s="4">
        <v>23050</v>
      </c>
      <c r="F24" s="1"/>
      <c r="G24" s="4"/>
      <c r="H24" s="2">
        <f>G24</f>
        <v>0</v>
      </c>
      <c r="I24" s="7"/>
    </row>
    <row r="25" spans="2:9" x14ac:dyDescent="0.25">
      <c r="B25" s="1">
        <v>41244</v>
      </c>
      <c r="C25" s="4">
        <v>14286</v>
      </c>
      <c r="F25" s="1"/>
      <c r="G25" s="4"/>
      <c r="I25" s="7"/>
    </row>
    <row r="26" spans="2:9" ht="15.75" thickBot="1" x14ac:dyDescent="0.3">
      <c r="B26" s="1"/>
      <c r="C26" s="66">
        <v>0</v>
      </c>
      <c r="F26" s="52"/>
      <c r="G26" s="32"/>
      <c r="H26" s="32"/>
      <c r="I26" s="7"/>
    </row>
    <row r="27" spans="2:9" ht="19.5" thickBot="1" x14ac:dyDescent="0.35">
      <c r="B27" s="1"/>
      <c r="C27" s="4">
        <f>SUM(C22:C26)</f>
        <v>183836</v>
      </c>
      <c r="D27" s="2">
        <f>C27</f>
        <v>183836</v>
      </c>
      <c r="F27" s="59" t="s">
        <v>1</v>
      </c>
      <c r="G27" s="73">
        <f>D6+D13+D19+D27+D33+D37+D38</f>
        <v>631913.5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8.75" x14ac:dyDescent="0.3">
      <c r="B30" s="1">
        <v>41245</v>
      </c>
      <c r="C30" s="4">
        <v>64200</v>
      </c>
      <c r="F30" s="9" t="s">
        <v>13</v>
      </c>
      <c r="G30" s="10"/>
      <c r="H30" s="11"/>
    </row>
    <row r="31" spans="2:9" ht="19.5" thickBot="1" x14ac:dyDescent="0.35">
      <c r="B31" s="8">
        <v>41245</v>
      </c>
      <c r="C31" s="2">
        <v>18914</v>
      </c>
      <c r="F31" s="33">
        <v>1</v>
      </c>
      <c r="G31" s="73">
        <v>350000</v>
      </c>
      <c r="H31" s="74"/>
    </row>
    <row r="32" spans="2:9" ht="19.5" thickBot="1" x14ac:dyDescent="0.35">
      <c r="B32" s="8"/>
      <c r="C32" s="3">
        <v>0</v>
      </c>
      <c r="F32" s="33">
        <v>2</v>
      </c>
      <c r="G32" s="73">
        <v>281913.5</v>
      </c>
      <c r="H32" s="74"/>
    </row>
    <row r="33" spans="2:10" ht="19.5" thickBot="1" x14ac:dyDescent="0.35">
      <c r="B33" s="8"/>
      <c r="C33" s="4">
        <f>SUM(C30:C32)</f>
        <v>83114</v>
      </c>
      <c r="D33" s="2">
        <f>C33</f>
        <v>83114</v>
      </c>
      <c r="F33" s="33">
        <v>3</v>
      </c>
      <c r="G33" s="67">
        <v>0</v>
      </c>
      <c r="H33" s="75"/>
    </row>
    <row r="34" spans="2:10" ht="19.5" thickBot="1" x14ac:dyDescent="0.35">
      <c r="B34" s="8"/>
      <c r="C34" s="4"/>
      <c r="F34" s="33">
        <v>4</v>
      </c>
      <c r="G34" s="67">
        <v>0</v>
      </c>
      <c r="H34" s="75"/>
    </row>
    <row r="35" spans="2:10" ht="19.5" thickBot="1" x14ac:dyDescent="0.35">
      <c r="B35" s="8"/>
      <c r="C35" s="4"/>
      <c r="D35" s="4"/>
      <c r="F35" s="33">
        <v>5</v>
      </c>
      <c r="G35" s="67">
        <v>0</v>
      </c>
      <c r="H35" s="75"/>
    </row>
    <row r="36" spans="2:10" ht="15.75" thickBot="1" x14ac:dyDescent="0.3">
      <c r="B36" s="8">
        <v>41246</v>
      </c>
      <c r="C36" s="4">
        <v>40000</v>
      </c>
      <c r="D36" s="4"/>
    </row>
    <row r="37" spans="2:10" ht="19.5" thickBot="1" x14ac:dyDescent="0.35">
      <c r="B37" s="8"/>
      <c r="C37" s="32">
        <v>0</v>
      </c>
      <c r="D37" s="4"/>
      <c r="F37" s="64" t="s">
        <v>30</v>
      </c>
      <c r="G37" s="17">
        <v>0</v>
      </c>
      <c r="H37" s="58">
        <f>G27-G31-G32-G33-G34-G35</f>
        <v>0</v>
      </c>
    </row>
    <row r="38" spans="2:10" ht="20.25" thickTop="1" thickBot="1" x14ac:dyDescent="0.35">
      <c r="B38" s="8"/>
      <c r="C38" s="34">
        <f>SUM(C36:C37)</f>
        <v>40000</v>
      </c>
      <c r="D38" s="2">
        <f>C38</f>
        <v>40000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8.75" x14ac:dyDescent="0.3">
      <c r="B41" s="8"/>
      <c r="C41" s="4"/>
      <c r="D41" s="4"/>
      <c r="F41" s="38"/>
      <c r="G41" s="15"/>
      <c r="H41" s="39"/>
    </row>
    <row r="42" spans="2:10" x14ac:dyDescent="0.25">
      <c r="B42" s="8"/>
      <c r="C42" s="4"/>
      <c r="D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5:H35"/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J24" sqref="J24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2.7109375" customWidth="1"/>
    <col min="6" max="6" width="8.5703125" customWidth="1"/>
    <col min="7" max="7" width="18.140625" customWidth="1"/>
    <col min="8" max="8" width="19.42578125" customWidth="1"/>
  </cols>
  <sheetData>
    <row r="1" spans="2:9" ht="21" x14ac:dyDescent="0.35">
      <c r="D1" s="31" t="s">
        <v>0</v>
      </c>
      <c r="E1" s="30" t="s">
        <v>42</v>
      </c>
    </row>
    <row r="2" spans="2:9" x14ac:dyDescent="0.25">
      <c r="B2" s="1"/>
      <c r="F2" s="1"/>
      <c r="G2" s="2"/>
      <c r="H2" s="2"/>
    </row>
    <row r="3" spans="2:9" x14ac:dyDescent="0.25">
      <c r="B3" s="8"/>
      <c r="C3" s="4"/>
      <c r="D3" s="4"/>
      <c r="F3" s="8"/>
      <c r="G3" s="4"/>
      <c r="H3" s="4"/>
    </row>
    <row r="4" spans="2:9" x14ac:dyDescent="0.25">
      <c r="B4" s="8">
        <v>41246</v>
      </c>
      <c r="C4" s="4">
        <v>25000</v>
      </c>
      <c r="D4" s="4"/>
      <c r="F4" s="8"/>
      <c r="G4" s="4"/>
      <c r="H4" s="4"/>
    </row>
    <row r="5" spans="2:9" x14ac:dyDescent="0.25">
      <c r="B5" s="8">
        <v>41246</v>
      </c>
      <c r="C5" s="4">
        <v>20000</v>
      </c>
      <c r="D5" s="4"/>
      <c r="F5" s="8"/>
      <c r="G5" s="4"/>
      <c r="H5" s="4"/>
    </row>
    <row r="6" spans="2:9" x14ac:dyDescent="0.25">
      <c r="B6" s="1">
        <v>41246</v>
      </c>
      <c r="C6" s="2">
        <v>20000</v>
      </c>
      <c r="D6" s="4"/>
      <c r="F6" s="8"/>
      <c r="G6" s="34"/>
      <c r="H6" s="61"/>
    </row>
    <row r="7" spans="2:9" x14ac:dyDescent="0.25">
      <c r="B7" s="8">
        <v>41246</v>
      </c>
      <c r="C7" s="4">
        <v>10652</v>
      </c>
      <c r="D7" s="4"/>
      <c r="F7" s="8"/>
      <c r="G7" s="34"/>
      <c r="H7" s="2"/>
    </row>
    <row r="8" spans="2:9" x14ac:dyDescent="0.25">
      <c r="B8" s="8">
        <v>41246</v>
      </c>
      <c r="C8" s="4">
        <v>26500</v>
      </c>
      <c r="F8" s="8"/>
      <c r="G8" s="65"/>
      <c r="H8" s="61"/>
    </row>
    <row r="9" spans="2:9" ht="15.75" thickBot="1" x14ac:dyDescent="0.3">
      <c r="B9" s="1">
        <v>41246</v>
      </c>
      <c r="C9" s="4">
        <v>10000</v>
      </c>
      <c r="F9" s="1"/>
      <c r="G9" s="32"/>
      <c r="H9" s="2"/>
      <c r="I9" s="2"/>
    </row>
    <row r="10" spans="2:9" ht="16.5" thickTop="1" thickBot="1" x14ac:dyDescent="0.3">
      <c r="B10" s="44">
        <v>41246</v>
      </c>
      <c r="C10" s="32">
        <v>10000</v>
      </c>
      <c r="F10" s="8"/>
      <c r="G10" s="4">
        <f>SUM(G3:G9)</f>
        <v>0</v>
      </c>
      <c r="H10" s="4">
        <f>G10</f>
        <v>0</v>
      </c>
    </row>
    <row r="11" spans="2:9" ht="15.75" thickTop="1" x14ac:dyDescent="0.25">
      <c r="B11" s="44"/>
      <c r="C11" s="34">
        <f>SUM(C4:C10)</f>
        <v>122152</v>
      </c>
      <c r="D11" s="4">
        <f>C11</f>
        <v>122152</v>
      </c>
      <c r="F11" s="8"/>
      <c r="G11" s="4"/>
      <c r="H11" s="56"/>
    </row>
    <row r="12" spans="2:9" x14ac:dyDescent="0.25">
      <c r="B12" s="44"/>
      <c r="C12" s="34"/>
      <c r="F12" s="8"/>
      <c r="G12" s="4"/>
      <c r="H12" s="4"/>
    </row>
    <row r="13" spans="2:9" x14ac:dyDescent="0.25">
      <c r="B13" s="42"/>
      <c r="F13" s="8"/>
      <c r="G13" s="34"/>
      <c r="H13" s="4"/>
      <c r="I13" s="2"/>
    </row>
    <row r="14" spans="2:9" x14ac:dyDescent="0.25">
      <c r="B14" s="42">
        <v>41247</v>
      </c>
      <c r="C14" s="34">
        <v>20000</v>
      </c>
      <c r="F14" s="8"/>
      <c r="G14" s="4"/>
      <c r="H14" s="4"/>
    </row>
    <row r="15" spans="2:9" x14ac:dyDescent="0.25">
      <c r="B15" s="42">
        <v>41247</v>
      </c>
      <c r="C15" s="4">
        <v>40000</v>
      </c>
      <c r="F15" s="8"/>
      <c r="G15" s="4"/>
    </row>
    <row r="16" spans="2:9" x14ac:dyDescent="0.25">
      <c r="B16" s="42">
        <v>41247</v>
      </c>
      <c r="C16" s="4">
        <v>20000</v>
      </c>
      <c r="F16" s="8"/>
      <c r="G16" s="4"/>
    </row>
    <row r="17" spans="2:9" x14ac:dyDescent="0.25">
      <c r="B17" s="42">
        <v>41247</v>
      </c>
      <c r="C17" s="4">
        <v>30000</v>
      </c>
      <c r="F17" s="1"/>
      <c r="G17" s="4"/>
      <c r="H17" s="4"/>
    </row>
    <row r="18" spans="2:9" x14ac:dyDescent="0.25">
      <c r="B18" s="44">
        <v>41247</v>
      </c>
      <c r="C18" s="4">
        <v>11800</v>
      </c>
      <c r="D18" s="4"/>
      <c r="F18" s="1"/>
      <c r="G18" s="56"/>
      <c r="H18" s="56"/>
    </row>
    <row r="19" spans="2:9" ht="15.75" thickBot="1" x14ac:dyDescent="0.3">
      <c r="B19" s="44"/>
      <c r="C19" s="35">
        <v>0</v>
      </c>
      <c r="D19" s="4"/>
      <c r="F19" s="1"/>
      <c r="G19" s="32"/>
      <c r="H19" s="2"/>
    </row>
    <row r="20" spans="2:9" ht="15.75" thickTop="1" x14ac:dyDescent="0.25">
      <c r="B20" s="44"/>
      <c r="C20" s="34">
        <f>SUM(C14:C19)</f>
        <v>121800</v>
      </c>
      <c r="D20" s="4">
        <f>C20</f>
        <v>121800</v>
      </c>
      <c r="F20" s="8"/>
      <c r="G20" s="56">
        <f>SUM(G12:G19)</f>
        <v>0</v>
      </c>
      <c r="H20" s="56">
        <f>G20</f>
        <v>0</v>
      </c>
      <c r="I20" s="56"/>
    </row>
    <row r="21" spans="2:9" x14ac:dyDescent="0.25">
      <c r="B21" s="44"/>
      <c r="C21" s="34"/>
      <c r="D21" s="4"/>
      <c r="F21" s="1"/>
      <c r="G21" s="2"/>
      <c r="H21" s="2"/>
      <c r="I21" s="7"/>
    </row>
    <row r="22" spans="2:9" x14ac:dyDescent="0.25">
      <c r="B22" s="44">
        <v>41248</v>
      </c>
      <c r="C22" s="4">
        <v>30000</v>
      </c>
      <c r="D22" s="4"/>
      <c r="F22" s="1"/>
      <c r="G22" s="57"/>
      <c r="I22" s="7"/>
    </row>
    <row r="23" spans="2:9" x14ac:dyDescent="0.25">
      <c r="B23" s="8">
        <v>41248</v>
      </c>
      <c r="C23" s="2">
        <v>25000</v>
      </c>
      <c r="F23" s="1"/>
      <c r="G23" s="4"/>
      <c r="I23" s="7"/>
    </row>
    <row r="24" spans="2:9" x14ac:dyDescent="0.25">
      <c r="B24" s="8">
        <v>41248</v>
      </c>
      <c r="C24" s="4">
        <v>14250</v>
      </c>
      <c r="F24" s="1"/>
      <c r="G24" s="4"/>
      <c r="H24" s="2">
        <f>G24</f>
        <v>0</v>
      </c>
      <c r="I24" s="7"/>
    </row>
    <row r="25" spans="2:9" x14ac:dyDescent="0.25">
      <c r="B25" s="1">
        <v>41248</v>
      </c>
      <c r="C25" s="4">
        <v>30000</v>
      </c>
      <c r="F25" s="1"/>
      <c r="G25" s="4"/>
      <c r="I25" s="7"/>
    </row>
    <row r="26" spans="2:9" ht="15.75" thickBot="1" x14ac:dyDescent="0.3">
      <c r="B26" s="1">
        <v>41248</v>
      </c>
      <c r="C26" s="2">
        <v>11000</v>
      </c>
      <c r="F26" s="52"/>
      <c r="G26" s="32"/>
      <c r="H26" s="32"/>
      <c r="I26" s="7"/>
    </row>
    <row r="27" spans="2:9" ht="20.25" thickTop="1" thickBot="1" x14ac:dyDescent="0.35">
      <c r="B27" s="1">
        <v>41248</v>
      </c>
      <c r="C27" s="4">
        <v>50000</v>
      </c>
      <c r="F27" s="59" t="s">
        <v>1</v>
      </c>
      <c r="G27" s="73">
        <f>D11+D20+D32</f>
        <v>439372</v>
      </c>
      <c r="H27" s="76"/>
      <c r="I27" s="7"/>
    </row>
    <row r="28" spans="2:9" x14ac:dyDescent="0.25">
      <c r="B28" s="1">
        <v>41248</v>
      </c>
      <c r="C28" s="2">
        <v>5900</v>
      </c>
      <c r="F28" s="7"/>
      <c r="G28" s="4"/>
      <c r="H28" s="4"/>
      <c r="I28" s="7"/>
    </row>
    <row r="29" spans="2:9" ht="15.75" thickBot="1" x14ac:dyDescent="0.3">
      <c r="B29" s="1">
        <v>41248</v>
      </c>
      <c r="C29" s="2">
        <v>16146.5</v>
      </c>
      <c r="F29" s="7"/>
      <c r="G29" s="4"/>
      <c r="H29" s="4"/>
      <c r="I29" s="7"/>
    </row>
    <row r="30" spans="2:9" ht="18.75" x14ac:dyDescent="0.3">
      <c r="B30" s="1">
        <v>41248</v>
      </c>
      <c r="C30" s="4">
        <v>13123.5</v>
      </c>
      <c r="F30" s="9" t="s">
        <v>13</v>
      </c>
      <c r="G30" s="10"/>
      <c r="H30" s="11"/>
    </row>
    <row r="31" spans="2:9" ht="19.5" thickBot="1" x14ac:dyDescent="0.35">
      <c r="B31" s="8"/>
      <c r="C31" s="32">
        <v>0</v>
      </c>
      <c r="F31" s="33">
        <v>1</v>
      </c>
      <c r="G31" s="73">
        <v>439370</v>
      </c>
      <c r="H31" s="74"/>
    </row>
    <row r="32" spans="2:9" ht="20.25" thickTop="1" thickBot="1" x14ac:dyDescent="0.35">
      <c r="B32" s="8"/>
      <c r="C32" s="4">
        <f>SUM(C22:C31)</f>
        <v>195420</v>
      </c>
      <c r="D32" s="2">
        <f>C32</f>
        <v>195420</v>
      </c>
      <c r="F32" s="33">
        <v>2</v>
      </c>
      <c r="G32" s="73">
        <v>0</v>
      </c>
      <c r="H32" s="74"/>
    </row>
    <row r="33" spans="2:10" ht="19.5" thickBot="1" x14ac:dyDescent="0.35">
      <c r="B33" s="8"/>
      <c r="C33" s="4"/>
      <c r="F33" s="33">
        <v>3</v>
      </c>
      <c r="G33" s="67">
        <v>0</v>
      </c>
      <c r="H33" s="75"/>
    </row>
    <row r="34" spans="2:10" ht="19.5" thickBot="1" x14ac:dyDescent="0.35">
      <c r="B34" s="8"/>
      <c r="C34" s="4"/>
      <c r="D34" s="4"/>
      <c r="F34" s="33">
        <v>4</v>
      </c>
      <c r="G34" s="67">
        <v>0</v>
      </c>
      <c r="H34" s="75"/>
    </row>
    <row r="35" spans="2:10" ht="19.5" thickBot="1" x14ac:dyDescent="0.35">
      <c r="B35" s="8"/>
      <c r="C35" s="4"/>
      <c r="D35" s="4"/>
      <c r="F35" s="33">
        <v>5</v>
      </c>
      <c r="G35" s="67">
        <v>0</v>
      </c>
      <c r="H35" s="75"/>
    </row>
    <row r="36" spans="2:10" ht="15.75" thickBot="1" x14ac:dyDescent="0.3">
      <c r="B36" s="8"/>
      <c r="C36" s="4"/>
      <c r="D36" s="4"/>
    </row>
    <row r="37" spans="2:10" ht="18.75" x14ac:dyDescent="0.3">
      <c r="B37" s="8"/>
      <c r="C37" s="4"/>
      <c r="D37" s="4"/>
      <c r="F37" s="64" t="s">
        <v>30</v>
      </c>
      <c r="G37" s="17">
        <v>0</v>
      </c>
      <c r="H37" s="58">
        <f>G27-G31-G32-G33-G34-G35</f>
        <v>2</v>
      </c>
    </row>
    <row r="38" spans="2:10" ht="19.5" thickBot="1" x14ac:dyDescent="0.35">
      <c r="B38" s="8"/>
      <c r="C38" s="34"/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>
        <f>SUM(C37:C41)</f>
        <v>0</v>
      </c>
      <c r="D42" s="2">
        <f>C42</f>
        <v>0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5:H35"/>
    <mergeCell ref="G27:H27"/>
    <mergeCell ref="G31:H31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1.42578125" style="2"/>
    <col min="4" max="4" width="13" style="2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77" t="s">
        <v>45</v>
      </c>
      <c r="D1" s="77"/>
      <c r="E1" s="30"/>
      <c r="F1" s="31" t="s">
        <v>43</v>
      </c>
    </row>
    <row r="2" spans="2:9" x14ac:dyDescent="0.25">
      <c r="B2" s="1"/>
      <c r="F2" s="1"/>
      <c r="G2" s="2"/>
      <c r="H2" s="2"/>
    </row>
    <row r="3" spans="2:9" x14ac:dyDescent="0.25">
      <c r="B3" s="8">
        <v>41249</v>
      </c>
      <c r="C3" s="4">
        <v>20000</v>
      </c>
      <c r="D3" s="4"/>
      <c r="F3" s="8"/>
      <c r="G3" s="4"/>
      <c r="H3" s="4"/>
    </row>
    <row r="4" spans="2:9" x14ac:dyDescent="0.25">
      <c r="B4" s="8">
        <v>41249</v>
      </c>
      <c r="C4" s="4">
        <v>25000</v>
      </c>
      <c r="D4" s="4"/>
      <c r="F4" s="8"/>
      <c r="G4" s="4"/>
      <c r="H4" s="4"/>
    </row>
    <row r="5" spans="2:9" x14ac:dyDescent="0.25">
      <c r="B5" s="8">
        <v>41249</v>
      </c>
      <c r="C5" s="4">
        <v>20000</v>
      </c>
      <c r="D5" s="4" t="s">
        <v>44</v>
      </c>
      <c r="F5" s="8"/>
      <c r="G5" s="4"/>
      <c r="H5" s="4"/>
    </row>
    <row r="6" spans="2:9" x14ac:dyDescent="0.25">
      <c r="B6" s="1">
        <v>41249</v>
      </c>
      <c r="C6" s="2">
        <v>11441</v>
      </c>
      <c r="D6" s="4"/>
      <c r="F6" s="8"/>
      <c r="G6" s="34"/>
      <c r="H6" s="61"/>
    </row>
    <row r="7" spans="2:9" x14ac:dyDescent="0.25">
      <c r="B7" s="8">
        <v>41249</v>
      </c>
      <c r="C7" s="4">
        <v>26500</v>
      </c>
      <c r="D7" s="4"/>
      <c r="F7" s="8"/>
      <c r="G7" s="34"/>
      <c r="H7" s="2"/>
    </row>
    <row r="8" spans="2:9" ht="15.75" thickBot="1" x14ac:dyDescent="0.3">
      <c r="B8" s="8">
        <v>41249</v>
      </c>
      <c r="C8" s="4">
        <v>25000</v>
      </c>
      <c r="F8" s="8"/>
      <c r="G8" s="63"/>
      <c r="H8" s="61"/>
    </row>
    <row r="9" spans="2:9" ht="15.75" thickTop="1" x14ac:dyDescent="0.25">
      <c r="B9" s="1"/>
      <c r="C9" s="2">
        <v>0</v>
      </c>
      <c r="D9" s="61"/>
      <c r="F9" s="1"/>
      <c r="G9" s="4">
        <f>SUM(G3:G8)</f>
        <v>0</v>
      </c>
      <c r="H9" s="2">
        <f>G9</f>
        <v>0</v>
      </c>
      <c r="I9" s="2"/>
    </row>
    <row r="10" spans="2:9" x14ac:dyDescent="0.25">
      <c r="B10" s="44"/>
      <c r="C10" s="34">
        <v>0</v>
      </c>
      <c r="D10" s="4"/>
      <c r="F10" s="8"/>
      <c r="G10" s="4"/>
      <c r="H10" s="4"/>
    </row>
    <row r="11" spans="2:9" ht="15.75" thickBot="1" x14ac:dyDescent="0.3">
      <c r="B11" s="44"/>
      <c r="C11" s="35">
        <v>0</v>
      </c>
      <c r="D11" s="4"/>
      <c r="F11" s="8"/>
      <c r="G11" s="4"/>
      <c r="H11" s="56"/>
    </row>
    <row r="12" spans="2:9" ht="16.5" thickTop="1" thickBot="1" x14ac:dyDescent="0.3">
      <c r="B12" s="44"/>
      <c r="C12" s="34">
        <f>SUM(C3:C11)</f>
        <v>127941</v>
      </c>
      <c r="D12" s="2">
        <f>C12</f>
        <v>127941</v>
      </c>
      <c r="F12" s="8"/>
      <c r="G12" s="32"/>
      <c r="H12" s="4"/>
    </row>
    <row r="13" spans="2:9" ht="15.75" thickTop="1" x14ac:dyDescent="0.25">
      <c r="B13" s="42"/>
      <c r="F13" s="8"/>
      <c r="G13" s="34">
        <f>SUM(G11:G12)</f>
        <v>0</v>
      </c>
      <c r="H13" s="2">
        <f>G13</f>
        <v>0</v>
      </c>
      <c r="I13" s="2"/>
    </row>
    <row r="14" spans="2:9" x14ac:dyDescent="0.25">
      <c r="B14" s="42"/>
      <c r="C14" s="34"/>
      <c r="D14" s="4"/>
      <c r="F14" s="8"/>
      <c r="G14" s="4"/>
      <c r="H14" s="4"/>
    </row>
    <row r="15" spans="2:9" x14ac:dyDescent="0.25">
      <c r="B15" s="42">
        <v>41250</v>
      </c>
      <c r="C15" s="4">
        <v>20000</v>
      </c>
      <c r="D15" s="4"/>
      <c r="F15" s="8"/>
      <c r="G15" s="4"/>
    </row>
    <row r="16" spans="2:9" x14ac:dyDescent="0.25">
      <c r="B16" s="42">
        <v>41250</v>
      </c>
      <c r="C16" s="4">
        <v>50000</v>
      </c>
      <c r="D16" s="4"/>
      <c r="F16" s="8"/>
      <c r="G16" s="4"/>
    </row>
    <row r="17" spans="2:9" x14ac:dyDescent="0.25">
      <c r="B17" s="42">
        <v>41250</v>
      </c>
      <c r="C17" s="4">
        <v>35000</v>
      </c>
      <c r="F17" s="1"/>
      <c r="G17" s="4"/>
      <c r="H17" s="4"/>
    </row>
    <row r="18" spans="2:9" x14ac:dyDescent="0.25">
      <c r="B18" s="44">
        <v>41250</v>
      </c>
      <c r="C18" s="4">
        <v>20000</v>
      </c>
      <c r="D18" s="4"/>
      <c r="F18" s="1"/>
      <c r="G18" s="56"/>
      <c r="H18" s="56"/>
    </row>
    <row r="19" spans="2:9" ht="15.75" thickBot="1" x14ac:dyDescent="0.3">
      <c r="B19" s="44">
        <v>41250</v>
      </c>
      <c r="C19" s="34">
        <v>20000</v>
      </c>
      <c r="D19" s="4"/>
      <c r="F19" s="1"/>
      <c r="G19" s="32"/>
      <c r="H19" s="2"/>
    </row>
    <row r="20" spans="2:9" ht="15.75" thickTop="1" x14ac:dyDescent="0.25">
      <c r="B20" s="44">
        <v>41250</v>
      </c>
      <c r="C20" s="34">
        <v>14100</v>
      </c>
      <c r="D20" s="4"/>
      <c r="F20" s="8"/>
      <c r="G20" s="56">
        <f>SUM(G15:G19)</f>
        <v>0</v>
      </c>
      <c r="H20" s="56">
        <f>G20</f>
        <v>0</v>
      </c>
      <c r="I20" s="56"/>
    </row>
    <row r="21" spans="2:9" x14ac:dyDescent="0.25">
      <c r="B21" s="44">
        <v>41250</v>
      </c>
      <c r="C21" s="34">
        <v>16386</v>
      </c>
      <c r="D21" s="56"/>
      <c r="F21" s="1"/>
      <c r="G21" s="2"/>
      <c r="H21" s="2"/>
      <c r="I21" s="7"/>
    </row>
    <row r="22" spans="2:9" x14ac:dyDescent="0.25">
      <c r="B22" s="44"/>
      <c r="C22" s="4"/>
      <c r="D22" s="4"/>
      <c r="F22" s="1"/>
      <c r="G22" s="57"/>
      <c r="I22" s="7"/>
    </row>
    <row r="23" spans="2:9" x14ac:dyDescent="0.25">
      <c r="B23" s="8"/>
      <c r="C23" s="34"/>
      <c r="D23" s="4"/>
      <c r="F23" s="1"/>
      <c r="G23" s="4"/>
      <c r="I23" s="7"/>
    </row>
    <row r="24" spans="2:9" x14ac:dyDescent="0.25">
      <c r="B24" s="8"/>
      <c r="C24" s="4"/>
      <c r="D24" s="4"/>
      <c r="F24" s="1"/>
      <c r="G24" s="4"/>
      <c r="H24" s="2">
        <f>G24</f>
        <v>0</v>
      </c>
      <c r="I24" s="7"/>
    </row>
    <row r="25" spans="2:9" ht="15.75" thickBot="1" x14ac:dyDescent="0.3">
      <c r="B25" s="1"/>
      <c r="C25" s="32"/>
      <c r="D25" s="4"/>
      <c r="F25" s="1"/>
      <c r="G25" s="4"/>
      <c r="I25" s="7"/>
    </row>
    <row r="26" spans="2:9" ht="16.5" thickTop="1" thickBot="1" x14ac:dyDescent="0.3">
      <c r="B26" s="1"/>
      <c r="C26" s="4">
        <f>SUM(C14:C25)</f>
        <v>175486</v>
      </c>
      <c r="D26" s="2">
        <f>C26</f>
        <v>175486</v>
      </c>
      <c r="F26" s="52"/>
      <c r="G26" s="32"/>
      <c r="H26" s="32"/>
      <c r="I26" s="7"/>
    </row>
    <row r="27" spans="2:9" ht="20.25" thickTop="1" thickBot="1" x14ac:dyDescent="0.35">
      <c r="B27" s="1"/>
      <c r="C27" s="4"/>
      <c r="F27" s="59" t="s">
        <v>1</v>
      </c>
      <c r="G27" s="73">
        <f>H20+H13+H9+D42+D35+D25+D15+D9+D21+D12+D26+D31</f>
        <v>303427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9.5" thickBot="1" x14ac:dyDescent="0.35">
      <c r="B30" s="1"/>
      <c r="C30" s="32"/>
      <c r="F30" s="9" t="s">
        <v>13</v>
      </c>
      <c r="G30" s="10"/>
      <c r="H30" s="11"/>
    </row>
    <row r="31" spans="2:9" ht="20.25" thickTop="1" thickBot="1" x14ac:dyDescent="0.35">
      <c r="B31" s="8"/>
      <c r="C31" s="2">
        <f>SUM(C28:C30)</f>
        <v>0</v>
      </c>
      <c r="D31" s="2">
        <f>C31</f>
        <v>0</v>
      </c>
      <c r="F31" s="33">
        <v>1</v>
      </c>
      <c r="G31" s="73">
        <v>303427</v>
      </c>
      <c r="H31" s="74"/>
    </row>
    <row r="32" spans="2:9" ht="19.5" thickBot="1" x14ac:dyDescent="0.35">
      <c r="B32" s="8"/>
      <c r="C32" s="4"/>
      <c r="F32" s="33">
        <v>2</v>
      </c>
      <c r="G32" s="73">
        <v>0</v>
      </c>
      <c r="H32" s="74"/>
    </row>
    <row r="33" spans="2:10" ht="19.5" thickBot="1" x14ac:dyDescent="0.35">
      <c r="B33" s="8"/>
      <c r="C33" s="4"/>
      <c r="F33" s="33">
        <v>3</v>
      </c>
      <c r="G33" s="67">
        <v>0</v>
      </c>
      <c r="H33" s="75"/>
    </row>
    <row r="34" spans="2:10" ht="19.5" thickBot="1" x14ac:dyDescent="0.35">
      <c r="B34" s="8"/>
      <c r="C34" s="4"/>
      <c r="F34" s="33">
        <v>4</v>
      </c>
      <c r="G34" s="67">
        <v>0</v>
      </c>
      <c r="H34" s="75"/>
    </row>
    <row r="35" spans="2:10" x14ac:dyDescent="0.25">
      <c r="B35" s="8"/>
      <c r="C35" s="4"/>
      <c r="D35" s="4"/>
    </row>
    <row r="36" spans="2:10" ht="15.75" thickBot="1" x14ac:dyDescent="0.3">
      <c r="B36" s="8"/>
      <c r="C36" s="4"/>
      <c r="D36" s="4"/>
    </row>
    <row r="37" spans="2:10" ht="18.75" x14ac:dyDescent="0.3">
      <c r="B37" s="8"/>
      <c r="C37" s="4"/>
      <c r="D37" s="4"/>
      <c r="F37" s="16" t="s">
        <v>30</v>
      </c>
      <c r="G37" s="17">
        <v>0</v>
      </c>
      <c r="H37" s="58">
        <f>G34+G33+G32+G31-G27</f>
        <v>0</v>
      </c>
    </row>
    <row r="38" spans="2:10" ht="19.5" thickBot="1" x14ac:dyDescent="0.35">
      <c r="B38" s="8"/>
      <c r="C38" s="34"/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>
        <f>SUM(C37:C41)</f>
        <v>0</v>
      </c>
      <c r="D42" s="2">
        <f>C42</f>
        <v>0</v>
      </c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2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K25" sqref="K25"/>
    </sheetView>
  </sheetViews>
  <sheetFormatPr baseColWidth="10" defaultRowHeight="15" x14ac:dyDescent="0.25"/>
  <cols>
    <col min="1" max="1" width="6.5703125" customWidth="1"/>
    <col min="3" max="3" width="11.42578125" style="2"/>
    <col min="4" max="4" width="13" style="2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77" t="s">
        <v>45</v>
      </c>
      <c r="D1" s="77"/>
      <c r="E1" s="30"/>
      <c r="F1" s="31" t="s">
        <v>46</v>
      </c>
    </row>
    <row r="2" spans="2:9" x14ac:dyDescent="0.25">
      <c r="B2" s="1"/>
      <c r="F2" s="1"/>
      <c r="G2" s="2"/>
      <c r="H2" s="2"/>
    </row>
    <row r="3" spans="2:9" x14ac:dyDescent="0.25">
      <c r="B3" s="8"/>
      <c r="C3" s="4"/>
      <c r="D3" s="4"/>
      <c r="F3" s="8">
        <v>41253</v>
      </c>
      <c r="G3" s="4">
        <v>20000</v>
      </c>
      <c r="H3" s="4"/>
    </row>
    <row r="4" spans="2:9" x14ac:dyDescent="0.25">
      <c r="B4" s="8">
        <v>41251</v>
      </c>
      <c r="C4" s="4">
        <v>16156</v>
      </c>
      <c r="D4" s="4"/>
      <c r="F4" s="8">
        <v>41253</v>
      </c>
      <c r="G4" s="4">
        <v>20000</v>
      </c>
      <c r="H4" s="4"/>
    </row>
    <row r="5" spans="2:9" x14ac:dyDescent="0.25">
      <c r="B5" s="8">
        <v>41251</v>
      </c>
      <c r="C5" s="4">
        <v>10000</v>
      </c>
      <c r="D5" s="4" t="s">
        <v>44</v>
      </c>
      <c r="F5" s="8">
        <v>41253</v>
      </c>
      <c r="G5" s="4">
        <v>20000</v>
      </c>
      <c r="H5" s="4"/>
    </row>
    <row r="6" spans="2:9" x14ac:dyDescent="0.25">
      <c r="B6" s="1">
        <v>41251</v>
      </c>
      <c r="C6" s="2">
        <v>10000</v>
      </c>
      <c r="D6" s="4"/>
      <c r="F6" s="8">
        <v>41253</v>
      </c>
      <c r="G6" s="34">
        <v>24500</v>
      </c>
      <c r="H6" s="61"/>
    </row>
    <row r="7" spans="2:9" x14ac:dyDescent="0.25">
      <c r="B7" s="8">
        <v>41251</v>
      </c>
      <c r="C7" s="4">
        <v>8890</v>
      </c>
      <c r="D7" s="4"/>
      <c r="F7" s="8">
        <v>41253</v>
      </c>
      <c r="G7" s="34">
        <v>25000</v>
      </c>
      <c r="H7" s="2"/>
    </row>
    <row r="8" spans="2:9" x14ac:dyDescent="0.25">
      <c r="B8" s="8">
        <v>41251</v>
      </c>
      <c r="C8" s="4">
        <v>5000</v>
      </c>
      <c r="F8" s="8">
        <v>41253</v>
      </c>
      <c r="G8" s="65">
        <v>12000</v>
      </c>
      <c r="H8" s="61"/>
    </row>
    <row r="9" spans="2:9" x14ac:dyDescent="0.25">
      <c r="B9" s="1">
        <v>41251</v>
      </c>
      <c r="C9" s="2">
        <v>20000</v>
      </c>
      <c r="D9" s="61"/>
      <c r="F9" s="1">
        <v>41253</v>
      </c>
      <c r="G9" s="4">
        <v>22000</v>
      </c>
      <c r="H9" s="2"/>
      <c r="I9" s="2"/>
    </row>
    <row r="10" spans="2:9" x14ac:dyDescent="0.25">
      <c r="B10" s="44">
        <v>41251</v>
      </c>
      <c r="C10" s="34">
        <v>40000</v>
      </c>
      <c r="D10" s="4"/>
      <c r="F10" s="8">
        <v>41253</v>
      </c>
      <c r="G10" s="4">
        <v>11428</v>
      </c>
      <c r="H10" s="4"/>
    </row>
    <row r="11" spans="2:9" x14ac:dyDescent="0.25">
      <c r="B11" s="44">
        <v>41251</v>
      </c>
      <c r="C11" s="34">
        <v>20000</v>
      </c>
      <c r="D11" s="4"/>
      <c r="F11" s="8"/>
      <c r="G11" s="4">
        <v>0</v>
      </c>
      <c r="H11" s="56"/>
    </row>
    <row r="12" spans="2:9" ht="15.75" thickBot="1" x14ac:dyDescent="0.3">
      <c r="B12" s="44">
        <v>41251</v>
      </c>
      <c r="C12" s="34">
        <v>16500</v>
      </c>
      <c r="F12" s="8"/>
      <c r="G12" s="32">
        <v>0</v>
      </c>
      <c r="H12" s="4"/>
    </row>
    <row r="13" spans="2:9" ht="15.75" thickTop="1" x14ac:dyDescent="0.25">
      <c r="B13" s="42">
        <v>41251</v>
      </c>
      <c r="C13" s="2">
        <v>20000</v>
      </c>
      <c r="F13" s="8"/>
      <c r="G13" s="34">
        <f>SUM(G3:G12)</f>
        <v>154928</v>
      </c>
      <c r="H13" s="2">
        <f>G13</f>
        <v>154928</v>
      </c>
      <c r="I13" s="2"/>
    </row>
    <row r="14" spans="2:9" x14ac:dyDescent="0.25">
      <c r="B14" s="42">
        <v>41251</v>
      </c>
      <c r="C14" s="34">
        <v>20000</v>
      </c>
      <c r="D14" s="4"/>
      <c r="F14" s="8"/>
      <c r="G14" s="4"/>
      <c r="H14" s="4"/>
    </row>
    <row r="15" spans="2:9" x14ac:dyDescent="0.25">
      <c r="B15" s="42">
        <v>41251</v>
      </c>
      <c r="C15" s="4">
        <v>20000</v>
      </c>
      <c r="D15" s="4"/>
      <c r="F15" s="8"/>
      <c r="G15" s="4"/>
    </row>
    <row r="16" spans="2:9" x14ac:dyDescent="0.25">
      <c r="B16" s="42">
        <v>41251</v>
      </c>
      <c r="C16" s="4">
        <v>10000</v>
      </c>
      <c r="D16" s="4"/>
      <c r="F16" s="8"/>
      <c r="G16" s="4"/>
    </row>
    <row r="17" spans="2:9" x14ac:dyDescent="0.25">
      <c r="B17" s="42">
        <v>41251</v>
      </c>
      <c r="C17" s="4">
        <v>10000</v>
      </c>
      <c r="F17" s="1"/>
      <c r="G17" s="4"/>
      <c r="H17" s="4"/>
    </row>
    <row r="18" spans="2:9" x14ac:dyDescent="0.25">
      <c r="B18" s="44">
        <v>41251</v>
      </c>
      <c r="C18" s="4">
        <v>20000</v>
      </c>
      <c r="D18" s="4"/>
      <c r="F18" s="1"/>
      <c r="G18" s="56"/>
      <c r="H18" s="56"/>
    </row>
    <row r="19" spans="2:9" ht="15.75" thickBot="1" x14ac:dyDescent="0.3">
      <c r="B19" s="44">
        <v>41251</v>
      </c>
      <c r="C19" s="34">
        <v>20000</v>
      </c>
      <c r="D19" s="4"/>
      <c r="F19" s="1"/>
      <c r="G19" s="32"/>
      <c r="H19" s="2"/>
    </row>
    <row r="20" spans="2:9" ht="15.75" thickTop="1" x14ac:dyDescent="0.25">
      <c r="B20" s="44">
        <v>41251</v>
      </c>
      <c r="C20" s="34">
        <v>10000</v>
      </c>
      <c r="D20" s="4"/>
      <c r="F20" s="8"/>
      <c r="G20" s="56">
        <f>SUM(G15:G19)</f>
        <v>0</v>
      </c>
      <c r="H20" s="56">
        <f>G20</f>
        <v>0</v>
      </c>
      <c r="I20" s="56"/>
    </row>
    <row r="21" spans="2:9" x14ac:dyDescent="0.25">
      <c r="B21" s="44">
        <v>41251</v>
      </c>
      <c r="C21" s="34">
        <v>10000</v>
      </c>
      <c r="D21" s="56"/>
      <c r="F21" s="1"/>
      <c r="G21" s="2"/>
      <c r="H21" s="2"/>
      <c r="I21" s="7"/>
    </row>
    <row r="22" spans="2:9" x14ac:dyDescent="0.25">
      <c r="B22" s="44">
        <v>41251</v>
      </c>
      <c r="C22" s="4">
        <v>25000</v>
      </c>
      <c r="D22" s="4"/>
      <c r="F22" s="1"/>
      <c r="G22" s="57"/>
      <c r="I22" s="7"/>
    </row>
    <row r="23" spans="2:9" x14ac:dyDescent="0.25">
      <c r="B23" s="8">
        <v>41251</v>
      </c>
      <c r="C23" s="34">
        <v>30000</v>
      </c>
      <c r="D23" s="4"/>
      <c r="F23" s="1"/>
      <c r="G23" s="4"/>
      <c r="I23" s="7"/>
    </row>
    <row r="24" spans="2:9" x14ac:dyDescent="0.25">
      <c r="B24" s="8"/>
      <c r="C24" s="4">
        <v>0</v>
      </c>
      <c r="D24" s="4"/>
      <c r="F24" s="1"/>
      <c r="G24" s="4"/>
      <c r="H24" s="2">
        <f>G24</f>
        <v>0</v>
      </c>
      <c r="I24" s="7"/>
    </row>
    <row r="25" spans="2:9" ht="15.75" thickBot="1" x14ac:dyDescent="0.3">
      <c r="B25" s="1"/>
      <c r="C25" s="32">
        <v>0</v>
      </c>
      <c r="D25" s="4"/>
      <c r="F25" s="1"/>
      <c r="G25" s="4"/>
      <c r="I25" s="7"/>
    </row>
    <row r="26" spans="2:9" ht="16.5" thickTop="1" thickBot="1" x14ac:dyDescent="0.3">
      <c r="B26" s="1"/>
      <c r="C26" s="4">
        <f>SUM(C4:C25)</f>
        <v>341546</v>
      </c>
      <c r="D26" s="2">
        <f>C26</f>
        <v>341546</v>
      </c>
      <c r="F26" s="52"/>
      <c r="G26" s="32"/>
      <c r="H26" s="32"/>
      <c r="I26" s="7"/>
    </row>
    <row r="27" spans="2:9" ht="20.25" thickTop="1" thickBot="1" x14ac:dyDescent="0.35">
      <c r="B27" s="1"/>
      <c r="C27" s="4"/>
      <c r="F27" s="59" t="s">
        <v>1</v>
      </c>
      <c r="G27" s="73">
        <f>D26+D38+H13+H20</f>
        <v>669840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>
        <v>41252</v>
      </c>
      <c r="C29" s="2">
        <v>50000</v>
      </c>
      <c r="F29" s="7"/>
      <c r="G29" s="4"/>
      <c r="H29" s="4"/>
      <c r="I29" s="7"/>
    </row>
    <row r="30" spans="2:9" ht="18.75" x14ac:dyDescent="0.3">
      <c r="B30" s="1">
        <v>41252</v>
      </c>
      <c r="C30" s="4">
        <v>30000</v>
      </c>
      <c r="F30" s="9" t="s">
        <v>13</v>
      </c>
      <c r="G30" s="10"/>
      <c r="H30" s="11"/>
    </row>
    <row r="31" spans="2:9" ht="19.5" thickBot="1" x14ac:dyDescent="0.35">
      <c r="B31" s="8">
        <v>41252</v>
      </c>
      <c r="C31" s="2">
        <v>20000</v>
      </c>
      <c r="F31" s="33">
        <v>1</v>
      </c>
      <c r="G31" s="73">
        <v>669840</v>
      </c>
      <c r="H31" s="74"/>
    </row>
    <row r="32" spans="2:9" ht="19.5" thickBot="1" x14ac:dyDescent="0.35">
      <c r="B32" s="8">
        <v>41252</v>
      </c>
      <c r="C32" s="4">
        <v>20000</v>
      </c>
      <c r="F32" s="33">
        <v>2</v>
      </c>
      <c r="G32" s="73">
        <v>0</v>
      </c>
      <c r="H32" s="74"/>
    </row>
    <row r="33" spans="2:10" ht="19.5" thickBot="1" x14ac:dyDescent="0.35">
      <c r="B33" s="8">
        <v>41252</v>
      </c>
      <c r="C33" s="4">
        <v>27000</v>
      </c>
      <c r="F33" s="33">
        <v>3</v>
      </c>
      <c r="G33" s="67">
        <v>0</v>
      </c>
      <c r="H33" s="75"/>
    </row>
    <row r="34" spans="2:10" ht="19.5" thickBot="1" x14ac:dyDescent="0.35">
      <c r="B34" s="8">
        <v>41252</v>
      </c>
      <c r="C34" s="4">
        <v>16700</v>
      </c>
      <c r="F34" s="33">
        <v>4</v>
      </c>
      <c r="G34" s="67">
        <v>0</v>
      </c>
      <c r="H34" s="75"/>
    </row>
    <row r="35" spans="2:10" x14ac:dyDescent="0.25">
      <c r="B35" s="8">
        <v>41252</v>
      </c>
      <c r="C35" s="4">
        <v>6500</v>
      </c>
      <c r="D35" s="4"/>
    </row>
    <row r="36" spans="2:10" ht="15.75" thickBot="1" x14ac:dyDescent="0.3">
      <c r="B36" s="8">
        <v>41252</v>
      </c>
      <c r="C36" s="4">
        <v>3166</v>
      </c>
      <c r="D36" s="4"/>
    </row>
    <row r="37" spans="2:10" ht="19.5" thickBot="1" x14ac:dyDescent="0.35">
      <c r="B37" s="8"/>
      <c r="C37" s="32">
        <v>0</v>
      </c>
      <c r="D37" s="4"/>
      <c r="F37" s="16" t="s">
        <v>30</v>
      </c>
      <c r="G37" s="17">
        <v>0</v>
      </c>
      <c r="H37" s="58">
        <f>G34+G33+G32+G31-G27</f>
        <v>0</v>
      </c>
    </row>
    <row r="38" spans="2:10" ht="20.25" thickTop="1" thickBot="1" x14ac:dyDescent="0.35">
      <c r="B38" s="8"/>
      <c r="C38" s="34">
        <f>SUM(C29:C37)</f>
        <v>173366</v>
      </c>
      <c r="D38" s="2">
        <f>C38</f>
        <v>173366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2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1.42578125" style="2"/>
    <col min="4" max="4" width="13" style="2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77" t="s">
        <v>45</v>
      </c>
      <c r="D1" s="77"/>
      <c r="E1" s="30"/>
      <c r="F1" s="31" t="s">
        <v>47</v>
      </c>
    </row>
    <row r="2" spans="2:9" x14ac:dyDescent="0.25">
      <c r="B2" s="1"/>
      <c r="F2" s="1"/>
      <c r="G2" s="2"/>
      <c r="H2" s="2"/>
    </row>
    <row r="3" spans="2:9" x14ac:dyDescent="0.25">
      <c r="B3" s="8">
        <v>41254</v>
      </c>
      <c r="C3" s="4">
        <v>12065</v>
      </c>
      <c r="D3" s="4"/>
      <c r="F3" s="8"/>
      <c r="G3" s="4"/>
      <c r="H3" s="4"/>
    </row>
    <row r="4" spans="2:9" x14ac:dyDescent="0.25">
      <c r="B4" s="8">
        <v>41254</v>
      </c>
      <c r="C4" s="4">
        <v>16000</v>
      </c>
      <c r="D4" s="4"/>
      <c r="F4" s="8"/>
      <c r="G4" s="4"/>
      <c r="H4" s="4"/>
    </row>
    <row r="5" spans="2:9" x14ac:dyDescent="0.25">
      <c r="B5" s="8">
        <v>41254</v>
      </c>
      <c r="C5" s="4">
        <v>17200</v>
      </c>
      <c r="D5" s="4" t="s">
        <v>44</v>
      </c>
      <c r="F5" s="8"/>
      <c r="G5" s="4"/>
      <c r="H5" s="4"/>
    </row>
    <row r="6" spans="2:9" x14ac:dyDescent="0.25">
      <c r="B6" s="1">
        <v>41254</v>
      </c>
      <c r="C6" s="2">
        <v>35000</v>
      </c>
      <c r="D6" s="4"/>
      <c r="F6" s="8"/>
      <c r="G6" s="34"/>
      <c r="H6" s="61"/>
    </row>
    <row r="7" spans="2:9" x14ac:dyDescent="0.25">
      <c r="B7" s="8">
        <v>41254</v>
      </c>
      <c r="C7" s="4">
        <v>20000</v>
      </c>
      <c r="D7" s="4"/>
      <c r="F7" s="8"/>
      <c r="G7" s="34"/>
      <c r="H7" s="2"/>
    </row>
    <row r="8" spans="2:9" x14ac:dyDescent="0.25">
      <c r="B8" s="8">
        <v>41254</v>
      </c>
      <c r="C8" s="4">
        <v>10000</v>
      </c>
      <c r="F8" s="8"/>
      <c r="G8" s="65"/>
      <c r="H8" s="61"/>
    </row>
    <row r="9" spans="2:9" x14ac:dyDescent="0.25">
      <c r="B9" s="1">
        <v>41254</v>
      </c>
      <c r="C9" s="2">
        <v>30000</v>
      </c>
      <c r="D9" s="61"/>
      <c r="F9" s="1"/>
      <c r="G9" s="4"/>
      <c r="H9" s="2"/>
      <c r="I9" s="2"/>
    </row>
    <row r="10" spans="2:9" x14ac:dyDescent="0.25">
      <c r="B10" s="44">
        <v>41254</v>
      </c>
      <c r="C10" s="34">
        <v>20000</v>
      </c>
      <c r="D10" s="4"/>
      <c r="F10" s="8"/>
      <c r="G10" s="4"/>
      <c r="H10" s="4"/>
    </row>
    <row r="11" spans="2:9" ht="15.75" thickBot="1" x14ac:dyDescent="0.3">
      <c r="B11" s="44">
        <v>41254</v>
      </c>
      <c r="C11" s="35">
        <v>30000</v>
      </c>
      <c r="D11" s="4"/>
      <c r="F11" s="8"/>
      <c r="G11" s="4">
        <v>0</v>
      </c>
      <c r="H11" s="56"/>
    </row>
    <row r="12" spans="2:9" ht="16.5" thickTop="1" thickBot="1" x14ac:dyDescent="0.3">
      <c r="B12" s="44"/>
      <c r="C12" s="34">
        <f>SUM(C3:C11)</f>
        <v>190265</v>
      </c>
      <c r="D12" s="2">
        <f>C12</f>
        <v>190265</v>
      </c>
      <c r="F12" s="8"/>
      <c r="G12" s="32">
        <v>0</v>
      </c>
      <c r="H12" s="4"/>
    </row>
    <row r="13" spans="2:9" ht="15.75" thickTop="1" x14ac:dyDescent="0.25">
      <c r="B13" s="42"/>
      <c r="F13" s="8"/>
      <c r="G13" s="34">
        <f>SUM(G3:G12)</f>
        <v>0</v>
      </c>
      <c r="H13" s="2">
        <f>G13</f>
        <v>0</v>
      </c>
      <c r="I13" s="2"/>
    </row>
    <row r="14" spans="2:9" x14ac:dyDescent="0.25">
      <c r="B14" s="42"/>
      <c r="C14" s="34"/>
      <c r="D14" s="4"/>
      <c r="F14" s="8"/>
      <c r="G14" s="4"/>
      <c r="H14" s="4"/>
    </row>
    <row r="15" spans="2:9" x14ac:dyDescent="0.25">
      <c r="B15" s="42">
        <v>41255</v>
      </c>
      <c r="C15" s="4">
        <v>20000</v>
      </c>
      <c r="D15" s="4"/>
      <c r="F15" s="8"/>
      <c r="G15" s="4"/>
    </row>
    <row r="16" spans="2:9" x14ac:dyDescent="0.25">
      <c r="B16" s="42">
        <v>41255</v>
      </c>
      <c r="C16" s="4">
        <v>20000</v>
      </c>
      <c r="D16" s="4"/>
      <c r="F16" s="8"/>
      <c r="G16" s="4"/>
    </row>
    <row r="17" spans="2:9" x14ac:dyDescent="0.25">
      <c r="B17" s="42">
        <v>41255</v>
      </c>
      <c r="C17" s="4">
        <v>30000</v>
      </c>
      <c r="F17" s="1"/>
      <c r="G17" s="4"/>
      <c r="H17" s="4"/>
    </row>
    <row r="18" spans="2:9" x14ac:dyDescent="0.25">
      <c r="B18" s="44">
        <v>41255</v>
      </c>
      <c r="C18" s="4">
        <v>20000</v>
      </c>
      <c r="D18" s="4"/>
      <c r="F18" s="1"/>
      <c r="G18" s="56"/>
      <c r="H18" s="56"/>
    </row>
    <row r="19" spans="2:9" ht="15.75" thickBot="1" x14ac:dyDescent="0.3">
      <c r="B19" s="44">
        <v>41255</v>
      </c>
      <c r="C19" s="34">
        <v>50000</v>
      </c>
      <c r="D19" s="4"/>
      <c r="F19" s="1"/>
      <c r="G19" s="32"/>
      <c r="H19" s="2"/>
    </row>
    <row r="20" spans="2:9" ht="15.75" thickTop="1" x14ac:dyDescent="0.25">
      <c r="B20" s="44">
        <v>41255</v>
      </c>
      <c r="C20" s="34">
        <v>50000</v>
      </c>
      <c r="D20" s="4"/>
      <c r="F20" s="8"/>
      <c r="G20" s="56">
        <f>SUM(G15:G19)</f>
        <v>0</v>
      </c>
      <c r="H20" s="56">
        <f>G20</f>
        <v>0</v>
      </c>
      <c r="I20" s="56"/>
    </row>
    <row r="21" spans="2:9" x14ac:dyDescent="0.25">
      <c r="B21" s="44">
        <v>41255</v>
      </c>
      <c r="C21" s="34">
        <v>50000</v>
      </c>
      <c r="D21" s="56"/>
      <c r="F21" s="1"/>
      <c r="G21" s="2"/>
      <c r="H21" s="2"/>
      <c r="I21" s="7"/>
    </row>
    <row r="22" spans="2:9" x14ac:dyDescent="0.25">
      <c r="B22" s="44">
        <v>41255</v>
      </c>
      <c r="C22" s="4">
        <v>14268.5</v>
      </c>
      <c r="D22" s="4"/>
      <c r="F22" s="1"/>
      <c r="G22" s="57"/>
      <c r="I22" s="7"/>
    </row>
    <row r="23" spans="2:9" x14ac:dyDescent="0.25">
      <c r="B23" s="8"/>
      <c r="C23" s="34">
        <v>0</v>
      </c>
      <c r="D23" s="4"/>
      <c r="F23" s="1"/>
      <c r="G23" s="4"/>
      <c r="I23" s="7"/>
    </row>
    <row r="24" spans="2:9" x14ac:dyDescent="0.25">
      <c r="B24" s="8"/>
      <c r="C24" s="4">
        <v>0</v>
      </c>
      <c r="D24" s="4"/>
      <c r="F24" s="1"/>
      <c r="G24" s="4"/>
      <c r="H24" s="2">
        <f>G24</f>
        <v>0</v>
      </c>
      <c r="I24" s="7"/>
    </row>
    <row r="25" spans="2:9" ht="15.75" thickBot="1" x14ac:dyDescent="0.3">
      <c r="B25" s="1"/>
      <c r="C25" s="32">
        <v>0</v>
      </c>
      <c r="D25" s="4"/>
      <c r="F25" s="1"/>
      <c r="G25" s="4"/>
      <c r="I25" s="7"/>
    </row>
    <row r="26" spans="2:9" ht="16.5" thickTop="1" thickBot="1" x14ac:dyDescent="0.3">
      <c r="B26" s="1"/>
      <c r="C26" s="4">
        <f>SUM(C15:C25)</f>
        <v>254268.5</v>
      </c>
      <c r="D26" s="2">
        <f>C26</f>
        <v>254268.5</v>
      </c>
      <c r="F26" s="52"/>
      <c r="G26" s="32"/>
      <c r="H26" s="32"/>
      <c r="I26" s="7"/>
    </row>
    <row r="27" spans="2:9" ht="20.25" thickTop="1" thickBot="1" x14ac:dyDescent="0.35">
      <c r="B27" s="1"/>
      <c r="C27" s="4"/>
      <c r="F27" s="59" t="s">
        <v>1</v>
      </c>
      <c r="G27" s="73">
        <f>D26+D38+H13+H20+D12</f>
        <v>444533.5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8.75" x14ac:dyDescent="0.3">
      <c r="B30" s="1"/>
      <c r="C30" s="4"/>
      <c r="F30" s="9" t="s">
        <v>13</v>
      </c>
      <c r="G30" s="10"/>
      <c r="H30" s="11"/>
    </row>
    <row r="31" spans="2:9" ht="19.5" thickBot="1" x14ac:dyDescent="0.35">
      <c r="B31" s="8"/>
      <c r="F31" s="33">
        <v>1</v>
      </c>
      <c r="G31" s="73">
        <v>444533.5</v>
      </c>
      <c r="H31" s="74"/>
    </row>
    <row r="32" spans="2:9" ht="19.5" thickBot="1" x14ac:dyDescent="0.35">
      <c r="B32" s="8"/>
      <c r="C32" s="4"/>
      <c r="F32" s="33">
        <v>2</v>
      </c>
      <c r="G32" s="73">
        <v>0</v>
      </c>
      <c r="H32" s="74"/>
    </row>
    <row r="33" spans="2:10" ht="19.5" thickBot="1" x14ac:dyDescent="0.35">
      <c r="B33" s="8"/>
      <c r="C33" s="4"/>
      <c r="F33" s="33">
        <v>3</v>
      </c>
      <c r="G33" s="67">
        <v>0</v>
      </c>
      <c r="H33" s="75"/>
    </row>
    <row r="34" spans="2:10" ht="19.5" thickBot="1" x14ac:dyDescent="0.35">
      <c r="B34" s="8"/>
      <c r="C34" s="4"/>
      <c r="F34" s="33">
        <v>4</v>
      </c>
      <c r="G34" s="67">
        <v>0</v>
      </c>
      <c r="H34" s="75"/>
    </row>
    <row r="35" spans="2:10" x14ac:dyDescent="0.25">
      <c r="B35" s="8"/>
      <c r="C35" s="4"/>
      <c r="D35" s="4"/>
    </row>
    <row r="36" spans="2:10" ht="15.75" thickBot="1" x14ac:dyDescent="0.3">
      <c r="B36" s="8"/>
      <c r="C36" s="4"/>
      <c r="D36" s="4"/>
    </row>
    <row r="37" spans="2:10" ht="19.5" thickBot="1" x14ac:dyDescent="0.35">
      <c r="B37" s="8"/>
      <c r="C37" s="32">
        <v>0</v>
      </c>
      <c r="D37" s="4"/>
      <c r="F37" s="16" t="s">
        <v>30</v>
      </c>
      <c r="G37" s="17">
        <v>0</v>
      </c>
      <c r="H37" s="58">
        <f>G34+G33+G32+G31-G27</f>
        <v>0</v>
      </c>
    </row>
    <row r="38" spans="2:10" ht="20.25" thickTop="1" thickBot="1" x14ac:dyDescent="0.35">
      <c r="B38" s="8"/>
      <c r="C38" s="34">
        <f>SUM(C29:C37)</f>
        <v>0</v>
      </c>
      <c r="D38" s="2">
        <f>C38</f>
        <v>0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G24" sqref="G24"/>
    </sheetView>
  </sheetViews>
  <sheetFormatPr baseColWidth="10" defaultRowHeight="15" x14ac:dyDescent="0.25"/>
  <cols>
    <col min="1" max="1" width="6.5703125" customWidth="1"/>
    <col min="3" max="3" width="11.42578125" style="2"/>
    <col min="4" max="4" width="13" style="2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77" t="s">
        <v>45</v>
      </c>
      <c r="D1" s="77"/>
      <c r="E1" s="30"/>
      <c r="F1" s="31" t="s">
        <v>48</v>
      </c>
    </row>
    <row r="2" spans="2:9" x14ac:dyDescent="0.25">
      <c r="B2" s="1"/>
      <c r="F2" s="1"/>
      <c r="G2" s="2"/>
      <c r="H2" s="2"/>
    </row>
    <row r="3" spans="2:9" x14ac:dyDescent="0.25">
      <c r="B3" s="8">
        <v>41256</v>
      </c>
      <c r="C3" s="4">
        <v>10000</v>
      </c>
      <c r="D3" s="4"/>
      <c r="F3" s="8"/>
      <c r="G3" s="4"/>
      <c r="H3" s="4"/>
    </row>
    <row r="4" spans="2:9" x14ac:dyDescent="0.25">
      <c r="B4" s="8">
        <v>41256</v>
      </c>
      <c r="C4" s="4">
        <v>10000</v>
      </c>
      <c r="D4" s="4"/>
      <c r="F4" s="8"/>
      <c r="G4" s="4"/>
      <c r="H4" s="4"/>
    </row>
    <row r="5" spans="2:9" x14ac:dyDescent="0.25">
      <c r="B5" s="8">
        <v>41256</v>
      </c>
      <c r="C5" s="4">
        <v>25000</v>
      </c>
      <c r="D5" s="4" t="s">
        <v>44</v>
      </c>
      <c r="F5" s="8"/>
      <c r="G5" s="4"/>
      <c r="H5" s="4"/>
    </row>
    <row r="6" spans="2:9" x14ac:dyDescent="0.25">
      <c r="B6" s="1">
        <v>41256</v>
      </c>
      <c r="C6" s="2">
        <v>50000</v>
      </c>
      <c r="D6" s="4"/>
      <c r="F6" s="8"/>
      <c r="G6" s="34"/>
      <c r="H6" s="61"/>
    </row>
    <row r="7" spans="2:9" x14ac:dyDescent="0.25">
      <c r="B7" s="8">
        <v>41256</v>
      </c>
      <c r="C7" s="4">
        <v>30000</v>
      </c>
      <c r="D7" s="4"/>
      <c r="F7" s="8"/>
      <c r="G7" s="34"/>
      <c r="H7" s="2"/>
    </row>
    <row r="8" spans="2:9" x14ac:dyDescent="0.25">
      <c r="B8" s="8">
        <v>41256</v>
      </c>
      <c r="C8" s="4">
        <v>20000</v>
      </c>
      <c r="F8" s="8"/>
      <c r="G8" s="65"/>
      <c r="H8" s="61"/>
    </row>
    <row r="9" spans="2:9" x14ac:dyDescent="0.25">
      <c r="B9" s="1">
        <v>41256</v>
      </c>
      <c r="C9" s="2">
        <v>15350</v>
      </c>
      <c r="D9" s="61"/>
      <c r="F9" s="1"/>
      <c r="G9" s="4"/>
      <c r="H9" s="2"/>
      <c r="I9" s="2"/>
    </row>
    <row r="10" spans="2:9" x14ac:dyDescent="0.25">
      <c r="B10" s="44">
        <v>41256</v>
      </c>
      <c r="C10" s="34">
        <v>15701.5</v>
      </c>
      <c r="D10" s="4"/>
      <c r="F10" s="8"/>
      <c r="G10" s="4"/>
      <c r="H10" s="4"/>
    </row>
    <row r="11" spans="2:9" ht="15.75" thickBot="1" x14ac:dyDescent="0.3">
      <c r="B11" s="44"/>
      <c r="C11" s="35">
        <v>0</v>
      </c>
      <c r="D11" s="4"/>
      <c r="F11" s="8"/>
      <c r="G11" s="4">
        <v>0</v>
      </c>
      <c r="H11" s="56"/>
    </row>
    <row r="12" spans="2:9" ht="16.5" thickTop="1" thickBot="1" x14ac:dyDescent="0.3">
      <c r="B12" s="44"/>
      <c r="C12" s="34">
        <f>SUM(C3:C11)</f>
        <v>176051.5</v>
      </c>
      <c r="D12" s="2">
        <f>C12</f>
        <v>176051.5</v>
      </c>
      <c r="F12" s="8"/>
      <c r="G12" s="32">
        <v>0</v>
      </c>
      <c r="H12" s="4"/>
    </row>
    <row r="13" spans="2:9" ht="15.75" thickTop="1" x14ac:dyDescent="0.25">
      <c r="B13" s="42"/>
      <c r="F13" s="8"/>
      <c r="G13" s="34">
        <f>SUM(G3:G12)</f>
        <v>0</v>
      </c>
      <c r="H13" s="2">
        <f>G13</f>
        <v>0</v>
      </c>
      <c r="I13" s="2"/>
    </row>
    <row r="14" spans="2:9" x14ac:dyDescent="0.25">
      <c r="B14" s="42">
        <v>41257</v>
      </c>
      <c r="C14" s="34">
        <v>30000</v>
      </c>
      <c r="D14" s="4"/>
      <c r="F14" s="8"/>
      <c r="G14" s="4"/>
      <c r="H14" s="4"/>
    </row>
    <row r="15" spans="2:9" x14ac:dyDescent="0.25">
      <c r="B15" s="42">
        <v>41257</v>
      </c>
      <c r="C15" s="4">
        <v>20000</v>
      </c>
      <c r="D15" s="4"/>
      <c r="F15" s="8"/>
      <c r="G15" s="4"/>
    </row>
    <row r="16" spans="2:9" x14ac:dyDescent="0.25">
      <c r="B16" s="42">
        <v>41257</v>
      </c>
      <c r="C16" s="4">
        <v>21000</v>
      </c>
      <c r="D16" s="4"/>
      <c r="F16" s="8"/>
      <c r="G16" s="4"/>
    </row>
    <row r="17" spans="2:9" x14ac:dyDescent="0.25">
      <c r="B17" s="42">
        <v>41257</v>
      </c>
      <c r="C17" s="4">
        <v>10000</v>
      </c>
      <c r="F17" s="1"/>
      <c r="G17" s="4"/>
      <c r="H17" s="4"/>
    </row>
    <row r="18" spans="2:9" x14ac:dyDescent="0.25">
      <c r="B18" s="44">
        <v>41257</v>
      </c>
      <c r="C18" s="4">
        <v>20000</v>
      </c>
      <c r="D18" s="4"/>
      <c r="F18" s="1"/>
      <c r="G18" s="56"/>
      <c r="H18" s="56"/>
    </row>
    <row r="19" spans="2:9" ht="15.75" thickBot="1" x14ac:dyDescent="0.3">
      <c r="B19" s="44">
        <v>41257</v>
      </c>
      <c r="C19" s="34">
        <v>37000</v>
      </c>
      <c r="D19" s="4"/>
      <c r="F19" s="1"/>
      <c r="G19" s="32"/>
      <c r="H19" s="2"/>
    </row>
    <row r="20" spans="2:9" ht="15.75" thickTop="1" x14ac:dyDescent="0.25">
      <c r="B20" s="44">
        <v>41257</v>
      </c>
      <c r="C20" s="34">
        <v>40000</v>
      </c>
      <c r="D20" s="4"/>
      <c r="F20" s="8"/>
      <c r="G20" s="56">
        <f>SUM(G15:G19)</f>
        <v>0</v>
      </c>
      <c r="H20" s="56">
        <f>G20</f>
        <v>0</v>
      </c>
      <c r="I20" s="56"/>
    </row>
    <row r="21" spans="2:9" x14ac:dyDescent="0.25">
      <c r="B21" s="44">
        <v>41257</v>
      </c>
      <c r="C21" s="34">
        <v>20000</v>
      </c>
      <c r="D21" s="56"/>
      <c r="F21" s="1"/>
      <c r="G21" s="2"/>
      <c r="H21" s="2"/>
      <c r="I21" s="7"/>
    </row>
    <row r="22" spans="2:9" x14ac:dyDescent="0.25">
      <c r="B22" s="44">
        <v>41257</v>
      </c>
      <c r="C22" s="4">
        <v>7000</v>
      </c>
      <c r="D22" s="4"/>
      <c r="F22" s="1"/>
      <c r="G22" s="57"/>
      <c r="I22" s="7"/>
    </row>
    <row r="23" spans="2:9" x14ac:dyDescent="0.25">
      <c r="B23" s="8">
        <v>41257</v>
      </c>
      <c r="C23" s="34">
        <v>210.5</v>
      </c>
      <c r="D23" s="4"/>
      <c r="F23" s="1"/>
      <c r="G23" s="4"/>
      <c r="I23" s="7"/>
    </row>
    <row r="24" spans="2:9" x14ac:dyDescent="0.25">
      <c r="B24" s="8"/>
      <c r="C24" s="4">
        <v>0</v>
      </c>
      <c r="D24" s="4"/>
      <c r="F24" s="1"/>
      <c r="G24" s="4"/>
      <c r="H24" s="2">
        <f>G24</f>
        <v>0</v>
      </c>
      <c r="I24" s="7"/>
    </row>
    <row r="25" spans="2:9" ht="15.75" thickBot="1" x14ac:dyDescent="0.3">
      <c r="B25" s="1"/>
      <c r="C25" s="32">
        <v>0</v>
      </c>
      <c r="D25" s="4"/>
      <c r="F25" s="1"/>
      <c r="G25" s="4"/>
      <c r="I25" s="7"/>
    </row>
    <row r="26" spans="2:9" ht="16.5" thickTop="1" thickBot="1" x14ac:dyDescent="0.3">
      <c r="B26" s="1"/>
      <c r="C26" s="4">
        <f>SUM(C14:C25)</f>
        <v>205210.5</v>
      </c>
      <c r="D26" s="2">
        <f>C26</f>
        <v>205210.5</v>
      </c>
      <c r="F26" s="52"/>
      <c r="G26" s="32"/>
      <c r="H26" s="32"/>
      <c r="I26" s="7"/>
    </row>
    <row r="27" spans="2:9" ht="20.25" thickTop="1" thickBot="1" x14ac:dyDescent="0.35">
      <c r="B27" s="1"/>
      <c r="C27" s="4"/>
      <c r="F27" s="59" t="s">
        <v>1</v>
      </c>
      <c r="G27" s="73">
        <f>D26+D38+H13+H20+D12</f>
        <v>381262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8.75" x14ac:dyDescent="0.3">
      <c r="B30" s="1"/>
      <c r="C30" s="4"/>
      <c r="F30" s="9" t="s">
        <v>13</v>
      </c>
      <c r="G30" s="10"/>
      <c r="H30" s="11"/>
    </row>
    <row r="31" spans="2:9" ht="19.5" thickBot="1" x14ac:dyDescent="0.35">
      <c r="B31" s="8"/>
      <c r="F31" s="33">
        <v>1</v>
      </c>
      <c r="G31" s="73">
        <v>381262</v>
      </c>
      <c r="H31" s="74"/>
    </row>
    <row r="32" spans="2:9" ht="19.5" thickBot="1" x14ac:dyDescent="0.35">
      <c r="B32" s="8"/>
      <c r="C32" s="4"/>
      <c r="F32" s="33">
        <v>2</v>
      </c>
      <c r="G32" s="73">
        <v>0</v>
      </c>
      <c r="H32" s="74"/>
    </row>
    <row r="33" spans="2:10" ht="19.5" thickBot="1" x14ac:dyDescent="0.35">
      <c r="B33" s="8"/>
      <c r="C33" s="4"/>
      <c r="F33" s="33">
        <v>3</v>
      </c>
      <c r="G33" s="67">
        <v>0</v>
      </c>
      <c r="H33" s="75"/>
    </row>
    <row r="34" spans="2:10" ht="19.5" thickBot="1" x14ac:dyDescent="0.35">
      <c r="B34" s="8"/>
      <c r="C34" s="4"/>
      <c r="F34" s="33">
        <v>4</v>
      </c>
      <c r="G34" s="67">
        <v>0</v>
      </c>
      <c r="H34" s="75"/>
    </row>
    <row r="35" spans="2:10" x14ac:dyDescent="0.25">
      <c r="B35" s="8"/>
      <c r="C35" s="4"/>
      <c r="D35" s="4"/>
    </row>
    <row r="36" spans="2:10" ht="15.75" thickBot="1" x14ac:dyDescent="0.3">
      <c r="B36" s="8"/>
      <c r="C36" s="4"/>
      <c r="D36" s="4"/>
    </row>
    <row r="37" spans="2:10" ht="19.5" thickBot="1" x14ac:dyDescent="0.35">
      <c r="B37" s="8"/>
      <c r="C37" s="32">
        <v>0</v>
      </c>
      <c r="D37" s="4"/>
      <c r="F37" s="16" t="s">
        <v>30</v>
      </c>
      <c r="G37" s="17">
        <v>0</v>
      </c>
      <c r="H37" s="58">
        <f>G34+G33+G32+G31-G27</f>
        <v>0</v>
      </c>
    </row>
    <row r="38" spans="2:10" ht="20.25" thickTop="1" thickBot="1" x14ac:dyDescent="0.35">
      <c r="B38" s="8"/>
      <c r="C38" s="34">
        <f>SUM(C29:C37)</f>
        <v>0</v>
      </c>
      <c r="D38" s="2">
        <f>C38</f>
        <v>0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22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1.42578125" style="2"/>
    <col min="4" max="4" width="13" style="2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77" t="s">
        <v>45</v>
      </c>
      <c r="D1" s="77"/>
      <c r="E1" s="30"/>
      <c r="F1" s="31" t="s">
        <v>49</v>
      </c>
    </row>
    <row r="2" spans="2:9" x14ac:dyDescent="0.25">
      <c r="B2" s="1"/>
      <c r="F2" s="1"/>
      <c r="G2" s="2"/>
      <c r="H2" s="2"/>
    </row>
    <row r="3" spans="2:9" x14ac:dyDescent="0.25">
      <c r="B3" s="8">
        <v>41258</v>
      </c>
      <c r="C3" s="4">
        <v>17475</v>
      </c>
      <c r="D3" s="4"/>
      <c r="F3" s="8"/>
      <c r="G3" s="4"/>
      <c r="H3" s="4"/>
    </row>
    <row r="4" spans="2:9" x14ac:dyDescent="0.25">
      <c r="B4" s="8">
        <v>41258</v>
      </c>
      <c r="C4" s="4">
        <v>20000</v>
      </c>
      <c r="D4" s="4"/>
      <c r="F4" s="8"/>
      <c r="G4" s="4"/>
      <c r="H4" s="4"/>
    </row>
    <row r="5" spans="2:9" x14ac:dyDescent="0.25">
      <c r="B5" s="8">
        <v>41258</v>
      </c>
      <c r="C5" s="4">
        <v>10000</v>
      </c>
      <c r="D5" s="4" t="s">
        <v>44</v>
      </c>
      <c r="F5" s="8"/>
      <c r="G5" s="4"/>
      <c r="H5" s="4"/>
    </row>
    <row r="6" spans="2:9" x14ac:dyDescent="0.25">
      <c r="B6" s="1">
        <v>41258</v>
      </c>
      <c r="C6" s="2">
        <v>4600</v>
      </c>
      <c r="D6" s="4"/>
      <c r="F6" s="8"/>
      <c r="G6" s="34"/>
      <c r="H6" s="61"/>
    </row>
    <row r="7" spans="2:9" x14ac:dyDescent="0.25">
      <c r="B7" s="8">
        <v>41258</v>
      </c>
      <c r="C7" s="4">
        <v>40000</v>
      </c>
      <c r="D7" s="4"/>
      <c r="F7" s="8"/>
      <c r="G7" s="34"/>
      <c r="H7" s="2"/>
    </row>
    <row r="8" spans="2:9" x14ac:dyDescent="0.25">
      <c r="B8" s="8">
        <v>41258</v>
      </c>
      <c r="C8" s="4">
        <v>20000</v>
      </c>
      <c r="F8" s="8"/>
      <c r="G8" s="65"/>
      <c r="H8" s="61"/>
    </row>
    <row r="9" spans="2:9" x14ac:dyDescent="0.25">
      <c r="B9" s="1">
        <v>41258</v>
      </c>
      <c r="C9" s="2">
        <v>50000</v>
      </c>
      <c r="D9" s="61"/>
      <c r="F9" s="1"/>
      <c r="G9" s="4"/>
      <c r="H9" s="2"/>
      <c r="I9" s="2"/>
    </row>
    <row r="10" spans="2:9" x14ac:dyDescent="0.25">
      <c r="B10" s="44">
        <v>41258</v>
      </c>
      <c r="C10" s="34">
        <v>20000</v>
      </c>
      <c r="D10" s="4"/>
      <c r="F10" s="8"/>
      <c r="G10" s="4"/>
      <c r="H10" s="4"/>
    </row>
    <row r="11" spans="2:9" x14ac:dyDescent="0.25">
      <c r="B11" s="44">
        <v>41258</v>
      </c>
      <c r="C11" s="34">
        <v>20000</v>
      </c>
      <c r="D11" s="4"/>
      <c r="F11" s="8"/>
      <c r="G11" s="4">
        <v>0</v>
      </c>
      <c r="H11" s="56"/>
    </row>
    <row r="12" spans="2:9" ht="15.75" thickBot="1" x14ac:dyDescent="0.3">
      <c r="B12" s="44">
        <v>41258</v>
      </c>
      <c r="C12" s="32">
        <v>30000</v>
      </c>
      <c r="F12" s="8"/>
      <c r="G12" s="32">
        <v>0</v>
      </c>
      <c r="H12" s="4"/>
    </row>
    <row r="13" spans="2:9" ht="15.75" thickTop="1" x14ac:dyDescent="0.25">
      <c r="B13" s="42"/>
      <c r="C13" s="34">
        <f>SUM(C3:C12)</f>
        <v>232075</v>
      </c>
      <c r="D13" s="2">
        <f>C13</f>
        <v>232075</v>
      </c>
      <c r="F13" s="8"/>
      <c r="G13" s="34">
        <f>SUM(G3:G12)</f>
        <v>0</v>
      </c>
      <c r="H13" s="2">
        <f>G13</f>
        <v>0</v>
      </c>
      <c r="I13" s="2"/>
    </row>
    <row r="14" spans="2:9" x14ac:dyDescent="0.25">
      <c r="B14" s="42"/>
      <c r="C14" s="34"/>
      <c r="D14" s="4"/>
      <c r="F14" s="8"/>
      <c r="G14" s="4"/>
      <c r="H14" s="4"/>
    </row>
    <row r="15" spans="2:9" x14ac:dyDescent="0.25">
      <c r="B15" s="42"/>
      <c r="C15" s="4"/>
      <c r="D15" s="4"/>
      <c r="F15" s="8"/>
      <c r="G15" s="4"/>
    </row>
    <row r="16" spans="2:9" x14ac:dyDescent="0.25">
      <c r="B16" s="42">
        <v>41259</v>
      </c>
      <c r="C16" s="4">
        <v>24750</v>
      </c>
      <c r="D16" s="4"/>
      <c r="F16" s="8"/>
      <c r="G16" s="4"/>
    </row>
    <row r="17" spans="2:9" x14ac:dyDescent="0.25">
      <c r="B17" s="42">
        <v>41259</v>
      </c>
      <c r="C17" s="4">
        <v>15634</v>
      </c>
      <c r="F17" s="1"/>
      <c r="G17" s="4"/>
      <c r="H17" s="4"/>
    </row>
    <row r="18" spans="2:9" x14ac:dyDescent="0.25">
      <c r="B18" s="44">
        <v>41259</v>
      </c>
      <c r="C18" s="4">
        <v>20000</v>
      </c>
      <c r="D18" s="4"/>
      <c r="F18" s="1"/>
      <c r="G18" s="56"/>
      <c r="H18" s="56"/>
    </row>
    <row r="19" spans="2:9" ht="15.75" thickBot="1" x14ac:dyDescent="0.3">
      <c r="B19" s="44">
        <v>41259</v>
      </c>
      <c r="C19" s="34">
        <v>16000</v>
      </c>
      <c r="D19" s="4"/>
      <c r="F19" s="1"/>
      <c r="G19" s="32"/>
      <c r="H19" s="2"/>
    </row>
    <row r="20" spans="2:9" ht="15.75" thickTop="1" x14ac:dyDescent="0.25">
      <c r="B20" s="44"/>
      <c r="C20" s="34">
        <v>0</v>
      </c>
      <c r="D20" s="4"/>
      <c r="F20" s="8"/>
      <c r="G20" s="56">
        <f>SUM(G15:G19)</f>
        <v>0</v>
      </c>
      <c r="H20" s="56">
        <f>G20</f>
        <v>0</v>
      </c>
      <c r="I20" s="56"/>
    </row>
    <row r="21" spans="2:9" x14ac:dyDescent="0.25">
      <c r="B21" s="44"/>
      <c r="C21" s="34">
        <v>0</v>
      </c>
      <c r="D21" s="56"/>
      <c r="F21" s="1"/>
      <c r="G21" s="2"/>
      <c r="H21" s="2"/>
      <c r="I21" s="7"/>
    </row>
    <row r="22" spans="2:9" x14ac:dyDescent="0.25">
      <c r="B22" s="44"/>
      <c r="C22" s="4">
        <v>0</v>
      </c>
      <c r="D22" s="4"/>
      <c r="F22" s="1"/>
      <c r="G22" s="57"/>
      <c r="I22" s="7"/>
    </row>
    <row r="23" spans="2:9" x14ac:dyDescent="0.25">
      <c r="B23" s="8"/>
      <c r="C23" s="34">
        <v>0</v>
      </c>
      <c r="D23" s="4"/>
      <c r="F23" s="1"/>
      <c r="G23" s="4"/>
      <c r="I23" s="7"/>
    </row>
    <row r="24" spans="2:9" x14ac:dyDescent="0.25">
      <c r="B24" s="8"/>
      <c r="C24" s="4">
        <v>0</v>
      </c>
      <c r="D24" s="4"/>
      <c r="F24" s="1"/>
      <c r="G24" s="4"/>
      <c r="H24" s="2">
        <f>G24</f>
        <v>0</v>
      </c>
      <c r="I24" s="7"/>
    </row>
    <row r="25" spans="2:9" ht="15.75" thickBot="1" x14ac:dyDescent="0.3">
      <c r="B25" s="1"/>
      <c r="C25" s="32">
        <v>0</v>
      </c>
      <c r="D25" s="4"/>
      <c r="F25" s="1"/>
      <c r="G25" s="4"/>
      <c r="I25" s="7"/>
    </row>
    <row r="26" spans="2:9" ht="16.5" thickTop="1" thickBot="1" x14ac:dyDescent="0.3">
      <c r="B26" s="1"/>
      <c r="C26" s="4">
        <f>SUM(C16:C25)</f>
        <v>76384</v>
      </c>
      <c r="D26" s="2">
        <f>C26</f>
        <v>76384</v>
      </c>
      <c r="F26" s="52"/>
      <c r="G26" s="32"/>
      <c r="H26" s="32"/>
      <c r="I26" s="7"/>
    </row>
    <row r="27" spans="2:9" ht="20.25" thickTop="1" thickBot="1" x14ac:dyDescent="0.35">
      <c r="B27" s="1"/>
      <c r="C27" s="4"/>
      <c r="F27" s="59" t="s">
        <v>1</v>
      </c>
      <c r="G27" s="73">
        <f>D26+D38+H13+H20+D13</f>
        <v>424736.5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8.75" x14ac:dyDescent="0.3">
      <c r="B30" s="1">
        <v>41260</v>
      </c>
      <c r="C30" s="4">
        <v>10000</v>
      </c>
      <c r="F30" s="9" t="s">
        <v>50</v>
      </c>
      <c r="G30" s="10"/>
      <c r="H30" s="11"/>
    </row>
    <row r="31" spans="2:9" ht="19.5" thickBot="1" x14ac:dyDescent="0.35">
      <c r="B31" s="8">
        <v>41260</v>
      </c>
      <c r="C31" s="2">
        <v>30000</v>
      </c>
      <c r="F31" s="33">
        <v>1</v>
      </c>
      <c r="G31" s="73">
        <v>424736.5</v>
      </c>
      <c r="H31" s="74"/>
    </row>
    <row r="32" spans="2:9" ht="19.5" thickBot="1" x14ac:dyDescent="0.35">
      <c r="B32" s="8">
        <v>41260</v>
      </c>
      <c r="C32" s="4">
        <v>20000</v>
      </c>
      <c r="F32" s="33">
        <v>2</v>
      </c>
      <c r="G32" s="73">
        <v>0</v>
      </c>
      <c r="H32" s="74"/>
    </row>
    <row r="33" spans="2:10" ht="19.5" thickBot="1" x14ac:dyDescent="0.35">
      <c r="B33" s="8">
        <v>41260</v>
      </c>
      <c r="C33" s="4">
        <v>35000</v>
      </c>
      <c r="F33" s="33">
        <v>3</v>
      </c>
      <c r="G33" s="67">
        <v>0</v>
      </c>
      <c r="H33" s="75"/>
    </row>
    <row r="34" spans="2:10" ht="19.5" thickBot="1" x14ac:dyDescent="0.35">
      <c r="B34" s="8">
        <v>41260</v>
      </c>
      <c r="C34" s="4">
        <v>21277.5</v>
      </c>
      <c r="F34" s="33">
        <v>4</v>
      </c>
      <c r="G34" s="67">
        <v>0</v>
      </c>
      <c r="H34" s="75"/>
    </row>
    <row r="35" spans="2:10" x14ac:dyDescent="0.25">
      <c r="B35" s="8"/>
      <c r="C35" s="4"/>
      <c r="D35" s="4"/>
    </row>
    <row r="36" spans="2:10" ht="15.75" thickBot="1" x14ac:dyDescent="0.3">
      <c r="B36" s="8"/>
      <c r="C36" s="4"/>
      <c r="D36" s="4"/>
    </row>
    <row r="37" spans="2:10" ht="19.5" thickBot="1" x14ac:dyDescent="0.35">
      <c r="B37" s="8"/>
      <c r="C37" s="32">
        <v>0</v>
      </c>
      <c r="D37" s="4"/>
      <c r="F37" s="16" t="s">
        <v>30</v>
      </c>
      <c r="G37" s="17">
        <v>0</v>
      </c>
      <c r="H37" s="58">
        <f>G34+G33+G32+G31-G27</f>
        <v>0</v>
      </c>
    </row>
    <row r="38" spans="2:10" ht="20.25" thickTop="1" thickBot="1" x14ac:dyDescent="0.35">
      <c r="B38" s="8"/>
      <c r="C38" s="34">
        <f>SUM(C29:C37)</f>
        <v>116277.5</v>
      </c>
      <c r="D38" s="2">
        <f>C38</f>
        <v>116277.5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5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19" workbookViewId="0">
      <selection activeCell="F31" sqref="F31"/>
    </sheetView>
  </sheetViews>
  <sheetFormatPr baseColWidth="10" defaultRowHeight="15" x14ac:dyDescent="0.25"/>
  <cols>
    <col min="1" max="1" width="6.5703125" customWidth="1"/>
    <col min="3" max="3" width="11.42578125" style="2"/>
    <col min="4" max="4" width="13" style="2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77" t="s">
        <v>45</v>
      </c>
      <c r="D1" s="77"/>
      <c r="E1" s="30"/>
      <c r="F1" s="31" t="s">
        <v>51</v>
      </c>
    </row>
    <row r="2" spans="2:9" x14ac:dyDescent="0.25">
      <c r="B2" s="1"/>
      <c r="F2" s="1"/>
      <c r="G2" s="2"/>
      <c r="H2" s="2"/>
    </row>
    <row r="3" spans="2:9" x14ac:dyDescent="0.25">
      <c r="B3" s="8">
        <v>41261</v>
      </c>
      <c r="C3" s="4">
        <v>25000</v>
      </c>
      <c r="D3" s="4"/>
      <c r="F3" s="8"/>
      <c r="G3" s="4"/>
      <c r="H3" s="4"/>
    </row>
    <row r="4" spans="2:9" x14ac:dyDescent="0.25">
      <c r="B4" s="8">
        <v>41261</v>
      </c>
      <c r="C4" s="4">
        <v>30000</v>
      </c>
      <c r="D4" s="4"/>
      <c r="F4" s="8"/>
      <c r="G4" s="4"/>
      <c r="H4" s="4"/>
    </row>
    <row r="5" spans="2:9" x14ac:dyDescent="0.25">
      <c r="B5" s="8">
        <v>41261</v>
      </c>
      <c r="C5" s="4">
        <v>30000</v>
      </c>
      <c r="D5" s="4" t="s">
        <v>44</v>
      </c>
      <c r="F5" s="8"/>
      <c r="G5" s="4"/>
      <c r="H5" s="4"/>
    </row>
    <row r="6" spans="2:9" x14ac:dyDescent="0.25">
      <c r="B6" s="1">
        <v>41261</v>
      </c>
      <c r="C6" s="2">
        <v>21300</v>
      </c>
      <c r="D6" s="4"/>
      <c r="F6" s="8"/>
      <c r="G6" s="34"/>
      <c r="H6" s="61"/>
    </row>
    <row r="7" spans="2:9" x14ac:dyDescent="0.25">
      <c r="B7" s="8">
        <v>41261</v>
      </c>
      <c r="C7" s="4">
        <v>16933</v>
      </c>
      <c r="D7" s="4"/>
      <c r="F7" s="8"/>
      <c r="G7" s="34"/>
      <c r="H7" s="2"/>
    </row>
    <row r="8" spans="2:9" x14ac:dyDescent="0.25">
      <c r="B8" s="8">
        <v>41261</v>
      </c>
      <c r="C8" s="4">
        <v>50000</v>
      </c>
      <c r="F8" s="8"/>
      <c r="G8" s="65"/>
      <c r="H8" s="61"/>
    </row>
    <row r="9" spans="2:9" x14ac:dyDescent="0.25">
      <c r="B9" s="1">
        <v>41261</v>
      </c>
      <c r="C9" s="2">
        <v>20000</v>
      </c>
      <c r="D9" s="61"/>
      <c r="F9" s="1"/>
      <c r="G9" s="4"/>
      <c r="H9" s="2"/>
      <c r="I9" s="2"/>
    </row>
    <row r="10" spans="2:9" x14ac:dyDescent="0.25">
      <c r="B10" s="44">
        <v>41261</v>
      </c>
      <c r="C10" s="34">
        <v>30000</v>
      </c>
      <c r="D10" s="4"/>
      <c r="F10" s="8"/>
      <c r="G10" s="4"/>
      <c r="H10" s="4"/>
    </row>
    <row r="11" spans="2:9" x14ac:dyDescent="0.25">
      <c r="B11" s="44">
        <v>41261</v>
      </c>
      <c r="C11" s="34">
        <v>10000</v>
      </c>
      <c r="D11" s="4"/>
      <c r="F11" s="8"/>
      <c r="G11" s="4">
        <v>0</v>
      </c>
      <c r="H11" s="56"/>
    </row>
    <row r="12" spans="2:9" ht="15.75" thickBot="1" x14ac:dyDescent="0.3">
      <c r="B12" s="44"/>
      <c r="C12" s="32">
        <v>0</v>
      </c>
      <c r="F12" s="8"/>
      <c r="G12" s="32">
        <v>0</v>
      </c>
      <c r="H12" s="4"/>
    </row>
    <row r="13" spans="2:9" ht="15.75" thickTop="1" x14ac:dyDescent="0.25">
      <c r="B13" s="42"/>
      <c r="C13" s="34">
        <f>SUM(C3:C12)</f>
        <v>233233</v>
      </c>
      <c r="D13" s="2">
        <f>C13</f>
        <v>233233</v>
      </c>
      <c r="F13" s="8"/>
      <c r="G13" s="34">
        <f>SUM(G3:G12)</f>
        <v>0</v>
      </c>
      <c r="H13" s="2">
        <f>G13</f>
        <v>0</v>
      </c>
      <c r="I13" s="2"/>
    </row>
    <row r="14" spans="2:9" x14ac:dyDescent="0.25">
      <c r="B14" s="42"/>
      <c r="C14" s="34"/>
      <c r="D14" s="4"/>
      <c r="F14" s="8"/>
      <c r="G14" s="4"/>
      <c r="H14" s="4"/>
    </row>
    <row r="15" spans="2:9" x14ac:dyDescent="0.25">
      <c r="B15" s="42">
        <v>41262</v>
      </c>
      <c r="C15" s="4">
        <v>50000</v>
      </c>
      <c r="D15" s="4"/>
      <c r="F15" s="8"/>
      <c r="G15" s="4"/>
    </row>
    <row r="16" spans="2:9" x14ac:dyDescent="0.25">
      <c r="B16" s="42">
        <v>41262</v>
      </c>
      <c r="C16" s="4">
        <v>14872.5</v>
      </c>
      <c r="D16" s="4"/>
      <c r="F16" s="8"/>
      <c r="G16" s="4"/>
    </row>
    <row r="17" spans="2:9" x14ac:dyDescent="0.25">
      <c r="B17" s="42">
        <v>41262</v>
      </c>
      <c r="C17" s="4">
        <v>24000</v>
      </c>
      <c r="F17" s="1"/>
      <c r="G17" s="4"/>
      <c r="H17" s="4"/>
    </row>
    <row r="18" spans="2:9" x14ac:dyDescent="0.25">
      <c r="B18" s="44">
        <v>41262</v>
      </c>
      <c r="C18" s="4">
        <v>40000</v>
      </c>
      <c r="D18" s="4"/>
      <c r="F18" s="1"/>
      <c r="G18" s="56"/>
      <c r="H18" s="56"/>
    </row>
    <row r="19" spans="2:9" ht="15.75" thickBot="1" x14ac:dyDescent="0.3">
      <c r="B19" s="44">
        <v>41262</v>
      </c>
      <c r="C19" s="34">
        <v>14350</v>
      </c>
      <c r="D19" s="4"/>
      <c r="F19" s="1"/>
      <c r="G19" s="32"/>
      <c r="H19" s="2"/>
    </row>
    <row r="20" spans="2:9" ht="15.75" thickTop="1" x14ac:dyDescent="0.25">
      <c r="B20" s="44"/>
      <c r="C20" s="34">
        <v>0</v>
      </c>
      <c r="D20" s="4"/>
      <c r="F20" s="8"/>
      <c r="G20" s="56">
        <f>SUM(G15:G19)</f>
        <v>0</v>
      </c>
      <c r="H20" s="56">
        <f>G20</f>
        <v>0</v>
      </c>
      <c r="I20" s="56"/>
    </row>
    <row r="21" spans="2:9" x14ac:dyDescent="0.25">
      <c r="B21" s="44"/>
      <c r="C21" s="34">
        <v>0</v>
      </c>
      <c r="D21" s="56"/>
      <c r="F21" s="1"/>
      <c r="G21" s="2"/>
      <c r="H21" s="2"/>
      <c r="I21" s="7"/>
    </row>
    <row r="22" spans="2:9" x14ac:dyDescent="0.25">
      <c r="B22" s="44"/>
      <c r="C22" s="4">
        <v>0</v>
      </c>
      <c r="D22" s="4"/>
      <c r="F22" s="1"/>
      <c r="G22" s="57"/>
      <c r="I22" s="7"/>
    </row>
    <row r="23" spans="2:9" x14ac:dyDescent="0.25">
      <c r="B23" s="8"/>
      <c r="C23" s="34">
        <v>0</v>
      </c>
      <c r="D23" s="4"/>
      <c r="F23" s="1"/>
      <c r="G23" s="4"/>
      <c r="I23" s="7"/>
    </row>
    <row r="24" spans="2:9" x14ac:dyDescent="0.25">
      <c r="B24" s="8"/>
      <c r="C24" s="4">
        <v>0</v>
      </c>
      <c r="D24" s="4"/>
      <c r="F24" s="1"/>
      <c r="G24" s="4"/>
      <c r="H24" s="2">
        <f>G24</f>
        <v>0</v>
      </c>
      <c r="I24" s="7"/>
    </row>
    <row r="25" spans="2:9" ht="15.75" thickBot="1" x14ac:dyDescent="0.3">
      <c r="B25" s="1"/>
      <c r="C25" s="32">
        <v>0</v>
      </c>
      <c r="D25" s="4"/>
      <c r="F25" s="1"/>
      <c r="G25" s="4"/>
      <c r="I25" s="7"/>
    </row>
    <row r="26" spans="2:9" ht="16.5" thickTop="1" thickBot="1" x14ac:dyDescent="0.3">
      <c r="B26" s="1"/>
      <c r="C26" s="4">
        <f>SUM(C15:C25)</f>
        <v>143222.5</v>
      </c>
      <c r="D26" s="2">
        <f>C26</f>
        <v>143222.5</v>
      </c>
      <c r="F26" s="52"/>
      <c r="G26" s="32"/>
      <c r="H26" s="32"/>
      <c r="I26" s="7"/>
    </row>
    <row r="27" spans="2:9" ht="20.25" thickTop="1" thickBot="1" x14ac:dyDescent="0.35">
      <c r="B27" s="1"/>
      <c r="C27" s="4"/>
      <c r="F27" s="59" t="s">
        <v>1</v>
      </c>
      <c r="G27" s="73">
        <f>D26+D38+H13+H20+D13</f>
        <v>376455.5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8.75" x14ac:dyDescent="0.3">
      <c r="B30" s="1"/>
      <c r="C30" s="4"/>
      <c r="F30" s="9" t="s">
        <v>53</v>
      </c>
      <c r="G30" s="10"/>
      <c r="H30" s="11"/>
    </row>
    <row r="31" spans="2:9" ht="19.5" thickBot="1" x14ac:dyDescent="0.35">
      <c r="B31" s="8"/>
      <c r="F31" s="33">
        <v>1</v>
      </c>
      <c r="G31" s="73">
        <v>376456</v>
      </c>
      <c r="H31" s="74"/>
    </row>
    <row r="32" spans="2:9" ht="19.5" thickBot="1" x14ac:dyDescent="0.35">
      <c r="B32" s="8"/>
      <c r="C32" s="4"/>
      <c r="F32" s="33">
        <v>2</v>
      </c>
      <c r="G32" s="73">
        <v>0</v>
      </c>
      <c r="H32" s="74"/>
    </row>
    <row r="33" spans="2:10" ht="19.5" thickBot="1" x14ac:dyDescent="0.35">
      <c r="B33" s="8"/>
      <c r="C33" s="4"/>
      <c r="F33" s="33">
        <v>3</v>
      </c>
      <c r="G33" s="67">
        <v>0</v>
      </c>
      <c r="H33" s="75"/>
    </row>
    <row r="34" spans="2:10" ht="19.5" thickBot="1" x14ac:dyDescent="0.35">
      <c r="B34" s="8"/>
      <c r="C34" s="4"/>
      <c r="F34" s="33">
        <v>4</v>
      </c>
      <c r="G34" s="67">
        <v>0</v>
      </c>
      <c r="H34" s="75"/>
    </row>
    <row r="35" spans="2:10" x14ac:dyDescent="0.25">
      <c r="B35" s="8"/>
      <c r="C35" s="4"/>
      <c r="D35" s="4"/>
    </row>
    <row r="36" spans="2:10" ht="15.75" thickBot="1" x14ac:dyDescent="0.3">
      <c r="B36" s="8"/>
      <c r="C36" s="4"/>
      <c r="D36" s="4"/>
    </row>
    <row r="37" spans="2:10" ht="19.5" thickBot="1" x14ac:dyDescent="0.35">
      <c r="B37" s="8"/>
      <c r="C37" s="32">
        <v>0</v>
      </c>
      <c r="D37" s="4"/>
      <c r="F37" s="16" t="s">
        <v>30</v>
      </c>
      <c r="G37" s="17">
        <v>0</v>
      </c>
      <c r="H37" s="58">
        <f>G34+G33+G32+G31-G27</f>
        <v>0.5</v>
      </c>
    </row>
    <row r="38" spans="2:10" ht="20.25" thickTop="1" thickBot="1" x14ac:dyDescent="0.35">
      <c r="B38" s="8"/>
      <c r="C38" s="34">
        <f>SUM(C29:C37)</f>
        <v>0</v>
      </c>
      <c r="D38" s="2">
        <f>C38</f>
        <v>0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9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13" workbookViewId="0">
      <selection activeCell="A13" sqref="A1:XFD1048576"/>
    </sheetView>
  </sheetViews>
  <sheetFormatPr baseColWidth="10" defaultRowHeight="15" x14ac:dyDescent="0.25"/>
  <cols>
    <col min="1" max="1" width="6.5703125" customWidth="1"/>
    <col min="3" max="3" width="11.42578125" style="2"/>
    <col min="4" max="4" width="13" style="2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77" t="s">
        <v>45</v>
      </c>
      <c r="D1" s="77"/>
      <c r="E1" s="30"/>
      <c r="F1" s="31" t="s">
        <v>52</v>
      </c>
    </row>
    <row r="2" spans="2:9" x14ac:dyDescent="0.25">
      <c r="B2" s="1"/>
      <c r="F2" s="1"/>
      <c r="G2" s="2"/>
      <c r="H2" s="2"/>
    </row>
    <row r="3" spans="2:9" x14ac:dyDescent="0.25">
      <c r="B3" s="8">
        <v>41263</v>
      </c>
      <c r="C3" s="4">
        <v>17748</v>
      </c>
      <c r="D3" s="4"/>
      <c r="F3" s="8"/>
      <c r="G3" s="4"/>
      <c r="H3" s="4"/>
    </row>
    <row r="4" spans="2:9" x14ac:dyDescent="0.25">
      <c r="B4" s="8">
        <v>41263</v>
      </c>
      <c r="C4" s="4">
        <v>47500</v>
      </c>
      <c r="D4" s="4"/>
      <c r="F4" s="8"/>
      <c r="G4" s="4"/>
      <c r="H4" s="4"/>
    </row>
    <row r="5" spans="2:9" x14ac:dyDescent="0.25">
      <c r="B5" s="8">
        <v>41263</v>
      </c>
      <c r="C5" s="4">
        <v>65000</v>
      </c>
      <c r="D5" s="4" t="s">
        <v>44</v>
      </c>
      <c r="F5" s="8"/>
      <c r="G5" s="4"/>
      <c r="H5" s="4"/>
    </row>
    <row r="6" spans="2:9" x14ac:dyDescent="0.25">
      <c r="B6" s="1">
        <v>41263</v>
      </c>
      <c r="C6" s="2">
        <v>50000</v>
      </c>
      <c r="D6" s="4"/>
      <c r="F6" s="8"/>
      <c r="G6" s="34"/>
      <c r="H6" s="61"/>
    </row>
    <row r="7" spans="2:9" x14ac:dyDescent="0.25">
      <c r="B7" s="8"/>
      <c r="C7" s="4">
        <v>0</v>
      </c>
      <c r="D7" s="4"/>
      <c r="F7" s="8"/>
      <c r="G7" s="34"/>
      <c r="H7" s="2"/>
    </row>
    <row r="8" spans="2:9" x14ac:dyDescent="0.25">
      <c r="B8" s="8"/>
      <c r="C8" s="4">
        <v>0</v>
      </c>
      <c r="F8" s="8"/>
      <c r="G8" s="65"/>
      <c r="H8" s="61"/>
    </row>
    <row r="9" spans="2:9" x14ac:dyDescent="0.25">
      <c r="B9" s="1"/>
      <c r="C9" s="2">
        <v>0</v>
      </c>
      <c r="D9" s="61"/>
      <c r="F9" s="1"/>
      <c r="G9" s="4"/>
      <c r="H9" s="2"/>
      <c r="I9" s="2"/>
    </row>
    <row r="10" spans="2:9" x14ac:dyDescent="0.25">
      <c r="B10" s="44"/>
      <c r="C10" s="34">
        <v>0</v>
      </c>
      <c r="D10" s="4"/>
      <c r="F10" s="8"/>
      <c r="G10" s="4"/>
      <c r="H10" s="4"/>
    </row>
    <row r="11" spans="2:9" x14ac:dyDescent="0.25">
      <c r="B11" s="44"/>
      <c r="C11" s="34">
        <v>0</v>
      </c>
      <c r="D11" s="4"/>
      <c r="F11" s="8"/>
      <c r="G11" s="4">
        <v>0</v>
      </c>
      <c r="H11" s="56"/>
    </row>
    <row r="12" spans="2:9" ht="15.75" thickBot="1" x14ac:dyDescent="0.3">
      <c r="B12" s="44"/>
      <c r="C12" s="32">
        <v>0</v>
      </c>
      <c r="F12" s="8"/>
      <c r="G12" s="32">
        <v>0</v>
      </c>
      <c r="H12" s="4"/>
    </row>
    <row r="13" spans="2:9" ht="15.75" thickTop="1" x14ac:dyDescent="0.25">
      <c r="B13" s="42"/>
      <c r="C13" s="34">
        <f>SUM(C3:C12)</f>
        <v>180248</v>
      </c>
      <c r="D13" s="2">
        <f>C13</f>
        <v>180248</v>
      </c>
      <c r="F13" s="8"/>
      <c r="G13" s="34">
        <f>SUM(G3:G12)</f>
        <v>0</v>
      </c>
      <c r="H13" s="2">
        <f>G13</f>
        <v>0</v>
      </c>
      <c r="I13" s="2"/>
    </row>
    <row r="14" spans="2:9" x14ac:dyDescent="0.25">
      <c r="B14" s="42"/>
      <c r="C14" s="34"/>
      <c r="D14" s="4"/>
      <c r="F14" s="8"/>
      <c r="G14" s="4"/>
      <c r="H14" s="4"/>
    </row>
    <row r="15" spans="2:9" x14ac:dyDescent="0.25">
      <c r="B15" s="42"/>
      <c r="C15" s="4"/>
      <c r="D15" s="4"/>
      <c r="F15" s="8"/>
      <c r="G15" s="4"/>
    </row>
    <row r="16" spans="2:9" x14ac:dyDescent="0.25">
      <c r="B16" s="42"/>
      <c r="C16" s="4"/>
      <c r="D16" s="4"/>
      <c r="F16" s="8"/>
      <c r="G16" s="4"/>
    </row>
    <row r="17" spans="2:9" x14ac:dyDescent="0.25">
      <c r="B17" s="42">
        <v>41264</v>
      </c>
      <c r="C17" s="4">
        <v>40000</v>
      </c>
      <c r="F17" s="1"/>
      <c r="G17" s="4"/>
      <c r="H17" s="4"/>
    </row>
    <row r="18" spans="2:9" x14ac:dyDescent="0.25">
      <c r="B18" s="44">
        <v>41264</v>
      </c>
      <c r="C18" s="4">
        <v>55000</v>
      </c>
      <c r="D18" s="4"/>
      <c r="F18" s="1"/>
      <c r="G18" s="56"/>
      <c r="H18" s="56"/>
    </row>
    <row r="19" spans="2:9" ht="15.75" thickBot="1" x14ac:dyDescent="0.3">
      <c r="B19" s="44">
        <v>41264</v>
      </c>
      <c r="C19" s="34">
        <v>70000</v>
      </c>
      <c r="D19" s="4"/>
      <c r="F19" s="1"/>
      <c r="G19" s="32"/>
      <c r="H19" s="2"/>
    </row>
    <row r="20" spans="2:9" ht="15.75" thickTop="1" x14ac:dyDescent="0.25">
      <c r="B20" s="44">
        <v>41264</v>
      </c>
      <c r="C20" s="34">
        <v>80000</v>
      </c>
      <c r="D20" s="4"/>
      <c r="F20" s="8"/>
      <c r="G20" s="56">
        <f>SUM(G15:G19)</f>
        <v>0</v>
      </c>
      <c r="H20" s="56">
        <f>G20</f>
        <v>0</v>
      </c>
      <c r="I20" s="56"/>
    </row>
    <row r="21" spans="2:9" x14ac:dyDescent="0.25">
      <c r="B21" s="44">
        <v>41264</v>
      </c>
      <c r="C21" s="34">
        <v>57000</v>
      </c>
      <c r="D21" s="56"/>
      <c r="F21" s="1"/>
      <c r="G21" s="2"/>
      <c r="H21" s="2"/>
      <c r="I21" s="7"/>
    </row>
    <row r="22" spans="2:9" x14ac:dyDescent="0.25">
      <c r="B22" s="44">
        <v>41264</v>
      </c>
      <c r="C22" s="4">
        <v>12900</v>
      </c>
      <c r="D22" s="4"/>
      <c r="F22" s="1"/>
      <c r="G22" s="57"/>
      <c r="I22" s="7"/>
    </row>
    <row r="23" spans="2:9" x14ac:dyDescent="0.25">
      <c r="B23" s="8">
        <v>41264</v>
      </c>
      <c r="C23" s="34">
        <v>22829</v>
      </c>
      <c r="D23" s="4"/>
      <c r="F23" s="1"/>
      <c r="G23" s="4"/>
      <c r="I23" s="7"/>
    </row>
    <row r="24" spans="2:9" x14ac:dyDescent="0.25">
      <c r="B24" s="8"/>
      <c r="C24" s="4">
        <v>0</v>
      </c>
      <c r="D24" s="4"/>
      <c r="F24" s="1"/>
      <c r="G24" s="4"/>
      <c r="H24" s="2">
        <f>G24</f>
        <v>0</v>
      </c>
      <c r="I24" s="7"/>
    </row>
    <row r="25" spans="2:9" ht="15.75" thickBot="1" x14ac:dyDescent="0.3">
      <c r="B25" s="1"/>
      <c r="C25" s="32">
        <v>0</v>
      </c>
      <c r="D25" s="4"/>
      <c r="F25" s="1"/>
      <c r="G25" s="4"/>
      <c r="I25" s="7"/>
    </row>
    <row r="26" spans="2:9" ht="16.5" thickTop="1" thickBot="1" x14ac:dyDescent="0.3">
      <c r="B26" s="1"/>
      <c r="C26" s="4">
        <f>SUM(C17:C25)</f>
        <v>337729</v>
      </c>
      <c r="D26" s="2">
        <f>C26</f>
        <v>337729</v>
      </c>
      <c r="F26" s="52"/>
      <c r="G26" s="32"/>
      <c r="H26" s="32"/>
      <c r="I26" s="7"/>
    </row>
    <row r="27" spans="2:9" ht="20.25" thickTop="1" thickBot="1" x14ac:dyDescent="0.35">
      <c r="B27" s="1"/>
      <c r="C27" s="4"/>
      <c r="F27" s="59" t="s">
        <v>1</v>
      </c>
      <c r="G27" s="73">
        <f>D26+D38+H13+H20+D13</f>
        <v>517977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/>
      <c r="F29" s="7"/>
      <c r="G29" s="4"/>
      <c r="H29" s="4"/>
      <c r="I29" s="7"/>
    </row>
    <row r="30" spans="2:9" ht="18.75" x14ac:dyDescent="0.3">
      <c r="B30" s="1"/>
      <c r="C30" s="4"/>
      <c r="F30" s="9" t="s">
        <v>53</v>
      </c>
      <c r="G30" s="10"/>
      <c r="H30" s="11"/>
    </row>
    <row r="31" spans="2:9" ht="19.5" thickBot="1" x14ac:dyDescent="0.35">
      <c r="B31" s="8"/>
      <c r="F31" s="33">
        <v>1</v>
      </c>
      <c r="G31" s="73">
        <v>517977</v>
      </c>
      <c r="H31" s="74"/>
    </row>
    <row r="32" spans="2:9" ht="19.5" thickBot="1" x14ac:dyDescent="0.35">
      <c r="B32" s="8"/>
      <c r="C32" s="4"/>
      <c r="F32" s="33">
        <v>2</v>
      </c>
      <c r="G32" s="73">
        <v>0</v>
      </c>
      <c r="H32" s="74"/>
    </row>
    <row r="33" spans="2:10" ht="19.5" thickBot="1" x14ac:dyDescent="0.35">
      <c r="B33" s="8"/>
      <c r="C33" s="4"/>
      <c r="F33" s="33">
        <v>3</v>
      </c>
      <c r="G33" s="67">
        <v>0</v>
      </c>
      <c r="H33" s="75"/>
    </row>
    <row r="34" spans="2:10" ht="19.5" thickBot="1" x14ac:dyDescent="0.35">
      <c r="B34" s="8"/>
      <c r="C34" s="4"/>
      <c r="F34" s="33">
        <v>4</v>
      </c>
      <c r="G34" s="67">
        <v>0</v>
      </c>
      <c r="H34" s="75"/>
    </row>
    <row r="35" spans="2:10" x14ac:dyDescent="0.25">
      <c r="B35" s="8"/>
      <c r="C35" s="4"/>
      <c r="D35" s="4"/>
    </row>
    <row r="36" spans="2:10" ht="15.75" thickBot="1" x14ac:dyDescent="0.3">
      <c r="B36" s="8"/>
      <c r="C36" s="4"/>
      <c r="D36" s="4"/>
    </row>
    <row r="37" spans="2:10" ht="19.5" thickBot="1" x14ac:dyDescent="0.35">
      <c r="B37" s="8"/>
      <c r="C37" s="32">
        <v>0</v>
      </c>
      <c r="D37" s="4"/>
      <c r="F37" s="16" t="s">
        <v>30</v>
      </c>
      <c r="G37" s="17">
        <v>0</v>
      </c>
      <c r="H37" s="58">
        <f>G34+G33+G32+G31-G27</f>
        <v>0</v>
      </c>
    </row>
    <row r="38" spans="2:10" ht="20.25" thickTop="1" thickBot="1" x14ac:dyDescent="0.35">
      <c r="B38" s="8"/>
      <c r="C38" s="34">
        <f>SUM(C29:C37)</f>
        <v>0</v>
      </c>
      <c r="D38" s="2">
        <f>C38</f>
        <v>0</v>
      </c>
      <c r="F38" s="19" t="s">
        <v>5</v>
      </c>
      <c r="G38" s="53"/>
      <c r="H38" s="21"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8.75" x14ac:dyDescent="0.3">
      <c r="B40" s="8"/>
      <c r="C40" s="4"/>
      <c r="F40" s="15"/>
      <c r="G40" s="7"/>
      <c r="H40" s="7"/>
    </row>
    <row r="41" spans="2:10" ht="19.5" thickBot="1" x14ac:dyDescent="0.35">
      <c r="B41" s="8"/>
      <c r="C41" s="32"/>
      <c r="D41" s="4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9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25" workbookViewId="0">
      <selection activeCell="H21" sqref="H21"/>
    </sheetView>
  </sheetViews>
  <sheetFormatPr baseColWidth="10" defaultRowHeight="15" x14ac:dyDescent="0.25"/>
  <cols>
    <col min="1" max="1" width="6.5703125" customWidth="1"/>
    <col min="3" max="3" width="11.42578125" style="2"/>
    <col min="4" max="4" width="13" style="2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77" t="s">
        <v>45</v>
      </c>
      <c r="D1" s="77"/>
      <c r="E1" s="30"/>
      <c r="F1" s="31" t="s">
        <v>54</v>
      </c>
    </row>
    <row r="2" spans="2:9" x14ac:dyDescent="0.25">
      <c r="B2" s="1"/>
      <c r="F2" s="1"/>
      <c r="G2" s="2"/>
      <c r="H2" s="2"/>
    </row>
    <row r="3" spans="2:9" x14ac:dyDescent="0.25">
      <c r="B3" s="8">
        <v>41265</v>
      </c>
      <c r="C3" s="4">
        <v>30000</v>
      </c>
      <c r="D3" s="4"/>
      <c r="F3" s="8"/>
      <c r="G3" s="4"/>
      <c r="H3" s="4"/>
    </row>
    <row r="4" spans="2:9" x14ac:dyDescent="0.25">
      <c r="B4" s="8">
        <v>41265</v>
      </c>
      <c r="C4" s="4">
        <v>18000</v>
      </c>
      <c r="D4" s="4"/>
      <c r="F4" s="8"/>
      <c r="G4" s="4"/>
      <c r="H4" s="4"/>
    </row>
    <row r="5" spans="2:9" x14ac:dyDescent="0.25">
      <c r="B5" s="8">
        <v>41265</v>
      </c>
      <c r="C5" s="4">
        <v>15000</v>
      </c>
      <c r="D5" s="4" t="s">
        <v>44</v>
      </c>
      <c r="F5" s="8"/>
      <c r="G5" s="4"/>
      <c r="H5" s="4"/>
    </row>
    <row r="6" spans="2:9" x14ac:dyDescent="0.25">
      <c r="B6" s="1">
        <v>41265</v>
      </c>
      <c r="C6" s="2">
        <v>18500</v>
      </c>
      <c r="D6" s="4"/>
      <c r="F6" s="8"/>
      <c r="G6" s="34"/>
      <c r="H6" s="61"/>
    </row>
    <row r="7" spans="2:9" x14ac:dyDescent="0.25">
      <c r="B7" s="8">
        <v>41265</v>
      </c>
      <c r="C7" s="4">
        <v>50000</v>
      </c>
      <c r="D7" s="4"/>
      <c r="F7" s="8"/>
      <c r="G7" s="34"/>
      <c r="H7" s="2"/>
    </row>
    <row r="8" spans="2:9" x14ac:dyDescent="0.25">
      <c r="B8" s="8">
        <v>41265</v>
      </c>
      <c r="C8" s="4">
        <v>50000</v>
      </c>
      <c r="F8" s="8"/>
      <c r="G8" s="65"/>
      <c r="H8" s="61"/>
    </row>
    <row r="9" spans="2:9" x14ac:dyDescent="0.25">
      <c r="B9" s="1">
        <v>41265</v>
      </c>
      <c r="C9" s="2">
        <v>35000</v>
      </c>
      <c r="D9" s="61"/>
      <c r="F9" s="1"/>
      <c r="G9" s="4"/>
      <c r="H9" s="2"/>
      <c r="I9" s="2"/>
    </row>
    <row r="10" spans="2:9" x14ac:dyDescent="0.25">
      <c r="B10" s="44">
        <v>41265</v>
      </c>
      <c r="C10" s="34">
        <v>30000</v>
      </c>
      <c r="D10" s="4"/>
      <c r="F10" s="8"/>
      <c r="G10" s="4"/>
      <c r="H10" s="4"/>
    </row>
    <row r="11" spans="2:9" x14ac:dyDescent="0.25">
      <c r="B11" s="44">
        <v>41265</v>
      </c>
      <c r="C11" s="34">
        <v>20780</v>
      </c>
      <c r="D11" s="4"/>
      <c r="F11" s="8"/>
      <c r="G11" s="4">
        <v>0</v>
      </c>
      <c r="H11" s="56"/>
    </row>
    <row r="12" spans="2:9" ht="15.75" thickBot="1" x14ac:dyDescent="0.3">
      <c r="B12" s="44"/>
      <c r="C12" s="32">
        <v>0</v>
      </c>
      <c r="F12" s="8"/>
      <c r="G12" s="32">
        <v>0</v>
      </c>
      <c r="H12" s="4"/>
    </row>
    <row r="13" spans="2:9" ht="15.75" thickTop="1" x14ac:dyDescent="0.25">
      <c r="B13" s="42"/>
      <c r="C13" s="34">
        <f>SUM(C3:C12)</f>
        <v>267280</v>
      </c>
      <c r="D13" s="61">
        <f>C13</f>
        <v>267280</v>
      </c>
      <c r="F13" s="8"/>
      <c r="G13" s="34">
        <f>SUM(G3:G12)</f>
        <v>0</v>
      </c>
      <c r="H13" s="2">
        <f>G13</f>
        <v>0</v>
      </c>
      <c r="I13" s="2"/>
    </row>
    <row r="14" spans="2:9" x14ac:dyDescent="0.25">
      <c r="B14" s="42"/>
      <c r="C14" s="34"/>
      <c r="D14" s="4"/>
      <c r="F14" s="8"/>
      <c r="G14" s="4"/>
      <c r="H14" s="4"/>
    </row>
    <row r="15" spans="2:9" x14ac:dyDescent="0.25">
      <c r="B15" s="42">
        <v>41266</v>
      </c>
      <c r="C15" s="4">
        <v>15000</v>
      </c>
      <c r="D15" s="4"/>
      <c r="F15" s="8"/>
      <c r="G15" s="4"/>
    </row>
    <row r="16" spans="2:9" x14ac:dyDescent="0.25">
      <c r="B16" s="42">
        <v>41266</v>
      </c>
      <c r="C16" s="4">
        <v>20000</v>
      </c>
      <c r="D16" s="4"/>
      <c r="F16" s="8"/>
      <c r="G16" s="4"/>
    </row>
    <row r="17" spans="2:9" x14ac:dyDescent="0.25">
      <c r="B17" s="42">
        <v>41266</v>
      </c>
      <c r="C17" s="4">
        <v>50000</v>
      </c>
      <c r="F17" s="1"/>
      <c r="G17" s="4"/>
      <c r="H17" s="4"/>
    </row>
    <row r="18" spans="2:9" x14ac:dyDescent="0.25">
      <c r="B18" s="44">
        <v>41266</v>
      </c>
      <c r="C18" s="4">
        <v>50000</v>
      </c>
      <c r="D18" s="4"/>
      <c r="F18" s="1"/>
      <c r="G18" s="56"/>
      <c r="H18" s="56"/>
    </row>
    <row r="19" spans="2:9" ht="15.75" thickBot="1" x14ac:dyDescent="0.3">
      <c r="B19" s="44">
        <v>41266</v>
      </c>
      <c r="C19" s="34">
        <v>40000</v>
      </c>
      <c r="D19" s="4"/>
      <c r="F19" s="1"/>
      <c r="G19" s="32"/>
      <c r="H19" s="2"/>
    </row>
    <row r="20" spans="2:9" ht="15.75" thickTop="1" x14ac:dyDescent="0.25">
      <c r="B20" s="44">
        <v>41266</v>
      </c>
      <c r="C20" s="34">
        <v>30000</v>
      </c>
      <c r="D20" s="4"/>
      <c r="F20" s="8"/>
      <c r="G20" s="56">
        <f>SUM(G15:G19)</f>
        <v>0</v>
      </c>
      <c r="H20" s="56">
        <f>G20</f>
        <v>0</v>
      </c>
      <c r="I20" s="56"/>
    </row>
    <row r="21" spans="2:9" x14ac:dyDescent="0.25">
      <c r="B21" s="44">
        <v>41266</v>
      </c>
      <c r="C21" s="34">
        <v>35000</v>
      </c>
      <c r="D21" s="56"/>
      <c r="F21" s="1"/>
      <c r="G21" s="2"/>
      <c r="H21" s="2"/>
      <c r="I21" s="7"/>
    </row>
    <row r="22" spans="2:9" x14ac:dyDescent="0.25">
      <c r="B22" s="44">
        <v>41266</v>
      </c>
      <c r="C22" s="4">
        <v>7200</v>
      </c>
      <c r="D22" s="4"/>
      <c r="F22" s="1"/>
      <c r="G22" s="57"/>
      <c r="I22" s="7"/>
    </row>
    <row r="23" spans="2:9" x14ac:dyDescent="0.25">
      <c r="B23" s="8"/>
      <c r="C23" s="34">
        <v>0</v>
      </c>
      <c r="D23" s="4"/>
      <c r="F23" s="1"/>
      <c r="G23" s="4"/>
      <c r="I23" s="7"/>
    </row>
    <row r="24" spans="2:9" x14ac:dyDescent="0.25">
      <c r="B24" s="8"/>
      <c r="C24" s="4">
        <v>0</v>
      </c>
      <c r="D24" s="4"/>
      <c r="F24" s="1"/>
      <c r="G24" s="4"/>
      <c r="H24" s="2">
        <f>G24</f>
        <v>0</v>
      </c>
      <c r="I24" s="7"/>
    </row>
    <row r="25" spans="2:9" ht="15.75" thickBot="1" x14ac:dyDescent="0.3">
      <c r="B25" s="1"/>
      <c r="C25" s="32">
        <v>0</v>
      </c>
      <c r="D25" s="4"/>
      <c r="F25" s="1"/>
      <c r="G25" s="4"/>
      <c r="I25" s="7"/>
    </row>
    <row r="26" spans="2:9" ht="16.5" thickTop="1" thickBot="1" x14ac:dyDescent="0.3">
      <c r="B26" s="1"/>
      <c r="C26" s="4">
        <f>SUM(C15:C25)</f>
        <v>247200</v>
      </c>
      <c r="D26" s="61">
        <f>C26</f>
        <v>247200</v>
      </c>
      <c r="F26" s="52"/>
      <c r="G26" s="32"/>
      <c r="H26" s="32"/>
      <c r="I26" s="7"/>
    </row>
    <row r="27" spans="2:9" ht="20.25" thickTop="1" thickBot="1" x14ac:dyDescent="0.35">
      <c r="B27" s="1"/>
      <c r="C27" s="4"/>
      <c r="F27" s="59" t="s">
        <v>1</v>
      </c>
      <c r="G27" s="73">
        <f>D26+D38+H13+H20+D13+D41</f>
        <v>941671.5</v>
      </c>
      <c r="H27" s="76"/>
      <c r="I27" s="7"/>
    </row>
    <row r="28" spans="2:9" x14ac:dyDescent="0.25">
      <c r="B28" s="1"/>
      <c r="F28" s="7"/>
      <c r="G28" s="4"/>
      <c r="H28" s="4"/>
      <c r="I28" s="7"/>
    </row>
    <row r="29" spans="2:9" ht="15.75" thickBot="1" x14ac:dyDescent="0.3">
      <c r="B29" s="1">
        <v>41267</v>
      </c>
      <c r="C29" s="2">
        <v>30000</v>
      </c>
      <c r="F29" s="7"/>
      <c r="G29" s="4"/>
      <c r="H29" s="4"/>
      <c r="I29" s="7"/>
    </row>
    <row r="30" spans="2:9" ht="18.75" x14ac:dyDescent="0.3">
      <c r="B30" s="1">
        <v>41267</v>
      </c>
      <c r="C30" s="4">
        <v>35000</v>
      </c>
      <c r="F30" s="9" t="s">
        <v>53</v>
      </c>
      <c r="G30" s="10"/>
      <c r="H30" s="11"/>
    </row>
    <row r="31" spans="2:9" ht="19.5" thickBot="1" x14ac:dyDescent="0.35">
      <c r="B31" s="8">
        <v>41267</v>
      </c>
      <c r="C31" s="2">
        <v>40000</v>
      </c>
      <c r="F31" s="33">
        <v>1</v>
      </c>
      <c r="G31" s="73">
        <v>391671.5</v>
      </c>
      <c r="H31" s="74"/>
    </row>
    <row r="32" spans="2:9" ht="19.5" thickBot="1" x14ac:dyDescent="0.35">
      <c r="B32" s="8">
        <v>41267</v>
      </c>
      <c r="C32" s="4">
        <v>40000</v>
      </c>
      <c r="F32" s="33">
        <v>2</v>
      </c>
      <c r="G32" s="73">
        <v>0</v>
      </c>
      <c r="H32" s="74"/>
    </row>
    <row r="33" spans="2:10" ht="19.5" thickBot="1" x14ac:dyDescent="0.35">
      <c r="B33" s="8">
        <v>41267</v>
      </c>
      <c r="C33" s="4">
        <v>30000</v>
      </c>
      <c r="F33" s="33">
        <v>3</v>
      </c>
      <c r="G33" s="67">
        <v>0</v>
      </c>
      <c r="H33" s="75"/>
    </row>
    <row r="34" spans="2:10" ht="19.5" thickBot="1" x14ac:dyDescent="0.35">
      <c r="B34" s="8">
        <v>41267</v>
      </c>
      <c r="C34" s="4">
        <v>50000</v>
      </c>
      <c r="F34" s="33">
        <v>4</v>
      </c>
      <c r="G34" s="67">
        <v>0</v>
      </c>
      <c r="H34" s="75"/>
    </row>
    <row r="35" spans="2:10" x14ac:dyDescent="0.25">
      <c r="B35" s="8">
        <v>41267</v>
      </c>
      <c r="C35" s="4">
        <v>30000</v>
      </c>
      <c r="D35" s="4"/>
    </row>
    <row r="36" spans="2:10" ht="15.75" thickBot="1" x14ac:dyDescent="0.3">
      <c r="B36" s="8">
        <v>41267</v>
      </c>
      <c r="C36" s="4">
        <v>50000</v>
      </c>
      <c r="D36" s="4"/>
    </row>
    <row r="37" spans="2:10" ht="18.75" x14ac:dyDescent="0.3">
      <c r="B37" s="8">
        <v>41267</v>
      </c>
      <c r="C37" s="4">
        <v>50000</v>
      </c>
      <c r="D37" s="4"/>
      <c r="F37" s="16" t="s">
        <v>30</v>
      </c>
      <c r="G37" s="17">
        <v>0</v>
      </c>
      <c r="H37" s="58">
        <v>0</v>
      </c>
    </row>
    <row r="38" spans="2:10" ht="19.5" thickBot="1" x14ac:dyDescent="0.35">
      <c r="B38" s="8">
        <v>41267</v>
      </c>
      <c r="C38" s="34">
        <v>30000</v>
      </c>
      <c r="F38" s="19" t="s">
        <v>5</v>
      </c>
      <c r="G38" s="53"/>
      <c r="H38" s="21">
        <f>G27-G31</f>
        <v>550000</v>
      </c>
      <c r="I38" s="54"/>
      <c r="J38" s="55"/>
    </row>
    <row r="39" spans="2:10" x14ac:dyDescent="0.25">
      <c r="B39" s="8">
        <v>41267</v>
      </c>
      <c r="C39" s="4">
        <v>27000</v>
      </c>
      <c r="D39" s="4"/>
      <c r="H39" s="40"/>
      <c r="I39" s="45"/>
    </row>
    <row r="40" spans="2:10" ht="19.5" thickBot="1" x14ac:dyDescent="0.35">
      <c r="B40" s="8">
        <v>41267</v>
      </c>
      <c r="C40" s="32">
        <v>15191.5</v>
      </c>
      <c r="F40" s="15"/>
      <c r="G40" s="7"/>
      <c r="H40" s="7"/>
    </row>
    <row r="41" spans="2:10" ht="20.25" thickTop="1" thickBot="1" x14ac:dyDescent="0.35">
      <c r="B41" s="8"/>
      <c r="C41" s="32">
        <f>SUM(C29:C40)</f>
        <v>427191.5</v>
      </c>
      <c r="D41" s="56">
        <f>C41</f>
        <v>427191.5</v>
      </c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4000000000000001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8" max="8" width="14.140625" bestFit="1" customWidth="1"/>
  </cols>
  <sheetData>
    <row r="1" spans="2:8" ht="21" x14ac:dyDescent="0.35">
      <c r="D1" s="31" t="s">
        <v>0</v>
      </c>
      <c r="E1" s="30" t="s">
        <v>9</v>
      </c>
    </row>
    <row r="2" spans="2:8" x14ac:dyDescent="0.25">
      <c r="B2" s="1"/>
      <c r="F2" s="1"/>
      <c r="G2" s="2"/>
      <c r="H2" s="2"/>
    </row>
    <row r="3" spans="2:8" x14ac:dyDescent="0.25">
      <c r="B3" s="8">
        <v>41058</v>
      </c>
      <c r="C3" s="4">
        <v>25000</v>
      </c>
      <c r="D3" s="4"/>
      <c r="F3" s="8">
        <v>41064</v>
      </c>
      <c r="G3" s="4">
        <v>6650</v>
      </c>
      <c r="H3" s="4"/>
    </row>
    <row r="4" spans="2:8" ht="15.75" thickBot="1" x14ac:dyDescent="0.3">
      <c r="B4" s="8">
        <v>41058</v>
      </c>
      <c r="C4" s="4">
        <v>10000</v>
      </c>
      <c r="D4" s="4"/>
      <c r="F4" s="8">
        <v>41064</v>
      </c>
      <c r="G4" s="3">
        <v>9777</v>
      </c>
      <c r="H4" s="4"/>
    </row>
    <row r="5" spans="2:8" x14ac:dyDescent="0.25">
      <c r="B5" s="8">
        <v>41058</v>
      </c>
      <c r="C5" s="4">
        <v>20000</v>
      </c>
      <c r="D5" s="4"/>
      <c r="F5" s="8"/>
      <c r="G5" s="4">
        <f>SUM(G3:G4)</f>
        <v>16427</v>
      </c>
      <c r="H5" s="4">
        <f>G5</f>
        <v>16427</v>
      </c>
    </row>
    <row r="6" spans="2:8" x14ac:dyDescent="0.25">
      <c r="B6" s="8">
        <v>41058</v>
      </c>
      <c r="C6" s="4">
        <v>12203.5</v>
      </c>
      <c r="D6" s="4"/>
      <c r="F6" s="7"/>
      <c r="G6" s="4"/>
      <c r="H6" s="4"/>
    </row>
    <row r="7" spans="2:8" ht="15.75" thickBot="1" x14ac:dyDescent="0.3">
      <c r="B7" s="8">
        <v>41058</v>
      </c>
      <c r="C7" s="3">
        <v>10740</v>
      </c>
      <c r="D7" s="4"/>
      <c r="F7" s="8"/>
      <c r="G7" s="4"/>
      <c r="H7" s="4"/>
    </row>
    <row r="8" spans="2:8" x14ac:dyDescent="0.25">
      <c r="B8" s="8"/>
      <c r="C8" s="4">
        <f>SUM(C3:C7)</f>
        <v>77943.5</v>
      </c>
      <c r="D8" s="4">
        <f>C8</f>
        <v>77943.5</v>
      </c>
      <c r="F8" s="8"/>
      <c r="G8" s="4"/>
      <c r="H8" s="4"/>
    </row>
    <row r="9" spans="2:8" x14ac:dyDescent="0.25">
      <c r="B9" s="8"/>
      <c r="C9" s="4"/>
      <c r="D9" s="4"/>
      <c r="F9" s="8"/>
      <c r="G9" s="4"/>
      <c r="H9" s="4"/>
    </row>
    <row r="10" spans="2:8" x14ac:dyDescent="0.25">
      <c r="B10" s="8">
        <v>41059</v>
      </c>
      <c r="C10" s="4">
        <v>22950</v>
      </c>
      <c r="D10" s="4"/>
      <c r="F10" s="7"/>
      <c r="G10" s="4"/>
      <c r="H10" s="4"/>
    </row>
    <row r="11" spans="2:8" ht="15.75" thickBot="1" x14ac:dyDescent="0.3">
      <c r="B11" s="8">
        <v>41059</v>
      </c>
      <c r="C11" s="3">
        <v>12163</v>
      </c>
      <c r="D11" s="4"/>
      <c r="F11" s="8"/>
      <c r="G11" s="4"/>
      <c r="H11" s="4"/>
    </row>
    <row r="12" spans="2:8" x14ac:dyDescent="0.25">
      <c r="B12" s="8"/>
      <c r="C12" s="4">
        <f>SUM(C10:C11)</f>
        <v>35113</v>
      </c>
      <c r="D12" s="4">
        <f>C12</f>
        <v>35113</v>
      </c>
      <c r="F12" s="8"/>
      <c r="G12" s="4"/>
      <c r="H12" s="4"/>
    </row>
    <row r="13" spans="2:8" x14ac:dyDescent="0.25">
      <c r="B13" s="8"/>
      <c r="C13" s="4"/>
      <c r="D13" s="4"/>
      <c r="F13" s="8"/>
      <c r="G13" s="4"/>
      <c r="H13" s="4"/>
    </row>
    <row r="14" spans="2:8" x14ac:dyDescent="0.25">
      <c r="B14" s="8">
        <v>41060</v>
      </c>
      <c r="C14" s="4">
        <v>19200</v>
      </c>
      <c r="D14" s="4"/>
      <c r="F14" s="8"/>
      <c r="G14" s="4"/>
      <c r="H14" s="4"/>
    </row>
    <row r="15" spans="2:8" x14ac:dyDescent="0.25">
      <c r="B15" s="8">
        <v>41060</v>
      </c>
      <c r="C15" s="4">
        <v>9070</v>
      </c>
      <c r="D15" s="4"/>
      <c r="F15" s="8"/>
      <c r="G15" s="4"/>
      <c r="H15" s="4"/>
    </row>
    <row r="16" spans="2:8" x14ac:dyDescent="0.25">
      <c r="B16" s="8">
        <v>41060</v>
      </c>
      <c r="C16" s="4">
        <v>50000</v>
      </c>
      <c r="D16" s="4"/>
      <c r="F16" s="8"/>
      <c r="G16" s="4"/>
      <c r="H16" s="4"/>
    </row>
    <row r="17" spans="2:9" ht="15.75" thickBot="1" x14ac:dyDescent="0.3">
      <c r="B17" s="8">
        <v>41060</v>
      </c>
      <c r="C17" s="3">
        <v>10000</v>
      </c>
      <c r="D17" s="4"/>
      <c r="G17" s="2"/>
      <c r="H17" s="2"/>
    </row>
    <row r="18" spans="2:9" x14ac:dyDescent="0.25">
      <c r="B18" s="8"/>
      <c r="C18" s="4">
        <f>SUM(C14:C17)</f>
        <v>88270</v>
      </c>
      <c r="D18" s="4">
        <f>C18</f>
        <v>88270</v>
      </c>
      <c r="G18" s="2"/>
      <c r="H18" s="2"/>
    </row>
    <row r="19" spans="2:9" x14ac:dyDescent="0.25">
      <c r="B19" s="8"/>
      <c r="C19" s="4"/>
      <c r="D19" s="4"/>
      <c r="F19" s="1"/>
      <c r="G19" s="2"/>
      <c r="H19" s="2"/>
    </row>
    <row r="20" spans="2:9" ht="15.75" thickBot="1" x14ac:dyDescent="0.3">
      <c r="B20" s="8">
        <v>41061</v>
      </c>
      <c r="C20" s="4">
        <v>8060.5</v>
      </c>
      <c r="D20" s="4"/>
      <c r="F20" s="8"/>
      <c r="G20" s="4"/>
      <c r="H20" s="4"/>
      <c r="I20" s="7"/>
    </row>
    <row r="21" spans="2:9" ht="19.5" thickBot="1" x14ac:dyDescent="0.35">
      <c r="B21" s="8">
        <v>41061</v>
      </c>
      <c r="C21" s="3">
        <v>14500</v>
      </c>
      <c r="D21" s="4"/>
      <c r="F21" s="5" t="s">
        <v>1</v>
      </c>
      <c r="G21" s="67">
        <f>H5+D8+D12+D18+D22+D26+D32</f>
        <v>348179</v>
      </c>
      <c r="H21" s="68"/>
      <c r="I21" s="7"/>
    </row>
    <row r="22" spans="2:9" x14ac:dyDescent="0.25">
      <c r="B22" s="8"/>
      <c r="C22" s="4">
        <f>SUM(C20:C21)</f>
        <v>22560.5</v>
      </c>
      <c r="D22" s="4">
        <f>C22</f>
        <v>22560.5</v>
      </c>
      <c r="F22" s="7"/>
      <c r="G22" s="4"/>
      <c r="H22" s="4"/>
      <c r="I22" s="7"/>
    </row>
    <row r="23" spans="2:9" ht="15.75" thickBot="1" x14ac:dyDescent="0.3">
      <c r="B23" s="8"/>
      <c r="C23" s="4"/>
      <c r="D23" s="4"/>
      <c r="F23" s="7"/>
      <c r="G23" s="4"/>
      <c r="H23" s="4"/>
      <c r="I23" s="7"/>
    </row>
    <row r="24" spans="2:9" ht="18.75" x14ac:dyDescent="0.3">
      <c r="B24" s="8">
        <v>41062</v>
      </c>
      <c r="C24" s="4">
        <v>23200</v>
      </c>
      <c r="D24" s="4"/>
      <c r="F24" s="9" t="s">
        <v>4</v>
      </c>
      <c r="G24" s="10"/>
      <c r="H24" s="11"/>
      <c r="I24" s="7"/>
    </row>
    <row r="25" spans="2:9" ht="15.75" thickBot="1" x14ac:dyDescent="0.3">
      <c r="B25" s="8">
        <v>41062</v>
      </c>
      <c r="C25" s="3">
        <v>8818</v>
      </c>
      <c r="D25" s="4"/>
      <c r="F25" s="12"/>
      <c r="G25" s="4"/>
      <c r="H25" s="13"/>
      <c r="I25" s="7"/>
    </row>
    <row r="26" spans="2:9" ht="19.5" thickBot="1" x14ac:dyDescent="0.35">
      <c r="B26" s="8"/>
      <c r="C26" s="4">
        <f>SUM(C24:C25)</f>
        <v>32018</v>
      </c>
      <c r="D26" s="4">
        <f>C26</f>
        <v>32018</v>
      </c>
      <c r="F26" s="14"/>
      <c r="G26" s="69">
        <v>330869.5</v>
      </c>
      <c r="H26" s="70"/>
      <c r="I26" s="7"/>
    </row>
    <row r="27" spans="2:9" x14ac:dyDescent="0.25">
      <c r="B27" s="8"/>
      <c r="C27" s="4"/>
      <c r="D27" s="4"/>
      <c r="F27" s="7"/>
      <c r="G27" s="4"/>
      <c r="H27" s="4"/>
      <c r="I27" s="7"/>
    </row>
    <row r="28" spans="2:9" ht="15.75" thickBot="1" x14ac:dyDescent="0.3">
      <c r="B28" s="8">
        <v>41063</v>
      </c>
      <c r="C28" s="4">
        <v>12500</v>
      </c>
      <c r="D28" s="4"/>
      <c r="F28" s="7"/>
      <c r="G28" s="7"/>
      <c r="H28" s="7"/>
      <c r="I28" s="7"/>
    </row>
    <row r="29" spans="2:9" ht="18.75" x14ac:dyDescent="0.3">
      <c r="B29" s="8">
        <v>41063</v>
      </c>
      <c r="C29" s="4">
        <v>8347</v>
      </c>
      <c r="D29" s="4"/>
      <c r="F29" s="16" t="s">
        <v>6</v>
      </c>
      <c r="G29" s="17"/>
      <c r="H29" s="18"/>
      <c r="I29" s="7"/>
    </row>
    <row r="30" spans="2:9" ht="19.5" thickBot="1" x14ac:dyDescent="0.35">
      <c r="B30" s="8">
        <v>41063</v>
      </c>
      <c r="C30" s="4">
        <v>10000</v>
      </c>
      <c r="D30" s="4"/>
      <c r="F30" s="19" t="s">
        <v>5</v>
      </c>
      <c r="G30" s="20"/>
      <c r="H30" s="21">
        <f>G21-G26</f>
        <v>17309.5</v>
      </c>
    </row>
    <row r="31" spans="2:9" ht="15.75" thickBot="1" x14ac:dyDescent="0.3">
      <c r="B31" s="8">
        <v>41063</v>
      </c>
      <c r="C31" s="3">
        <v>45000</v>
      </c>
      <c r="D31" s="4"/>
    </row>
    <row r="32" spans="2:9" ht="18.75" x14ac:dyDescent="0.3">
      <c r="B32" s="8"/>
      <c r="C32" s="4">
        <f>SUM(C28:C31)</f>
        <v>75847</v>
      </c>
      <c r="D32" s="4">
        <f>C32</f>
        <v>75847</v>
      </c>
      <c r="F32" s="22"/>
      <c r="G32" s="23"/>
      <c r="H32" s="24"/>
    </row>
    <row r="33" spans="2:8" ht="18.75" x14ac:dyDescent="0.3">
      <c r="B33" s="8"/>
      <c r="C33" s="4"/>
      <c r="D33" s="4"/>
      <c r="F33" s="25"/>
      <c r="G33" s="15"/>
      <c r="H33" s="26"/>
    </row>
    <row r="34" spans="2:8" ht="15.75" thickBot="1" x14ac:dyDescent="0.3">
      <c r="B34" s="8"/>
      <c r="C34" s="4"/>
      <c r="D34" s="4"/>
      <c r="F34" s="27"/>
      <c r="G34" s="28"/>
      <c r="H34" s="29"/>
    </row>
    <row r="35" spans="2:8" x14ac:dyDescent="0.25">
      <c r="B35" s="8"/>
      <c r="C35" s="4"/>
      <c r="D35" s="4"/>
    </row>
    <row r="36" spans="2:8" x14ac:dyDescent="0.25">
      <c r="B36" s="8"/>
      <c r="C36" s="4"/>
      <c r="D36" s="4"/>
    </row>
    <row r="37" spans="2:8" x14ac:dyDescent="0.25">
      <c r="B37" s="8"/>
      <c r="C37" s="4"/>
      <c r="D37" s="4"/>
    </row>
    <row r="38" spans="2:8" x14ac:dyDescent="0.25">
      <c r="B38" s="7"/>
      <c r="C38" s="4"/>
      <c r="D38" s="4"/>
    </row>
    <row r="39" spans="2:8" x14ac:dyDescent="0.25">
      <c r="B39" s="7"/>
      <c r="C39" s="4"/>
      <c r="D39" s="4"/>
    </row>
    <row r="40" spans="2:8" x14ac:dyDescent="0.25">
      <c r="B40" s="8"/>
      <c r="C40" s="4"/>
      <c r="D40" s="4"/>
    </row>
    <row r="41" spans="2:8" x14ac:dyDescent="0.25">
      <c r="B41" s="8"/>
      <c r="C41" s="4"/>
      <c r="D41" s="4"/>
    </row>
    <row r="42" spans="2:8" x14ac:dyDescent="0.25">
      <c r="B42" s="8"/>
      <c r="C42" s="4"/>
      <c r="D42" s="4"/>
    </row>
    <row r="43" spans="2:8" x14ac:dyDescent="0.25">
      <c r="B43" s="7"/>
      <c r="C43" s="4"/>
      <c r="D43" s="4"/>
    </row>
    <row r="44" spans="2:8" x14ac:dyDescent="0.25">
      <c r="B44" s="7"/>
      <c r="C44" s="4"/>
      <c r="D44" s="4"/>
    </row>
  </sheetData>
  <mergeCells count="2">
    <mergeCell ref="G21:H21"/>
    <mergeCell ref="G26:H2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A13" workbookViewId="0">
      <selection activeCell="F7" sqref="F7"/>
    </sheetView>
  </sheetViews>
  <sheetFormatPr baseColWidth="10" defaultRowHeight="15" x14ac:dyDescent="0.25"/>
  <cols>
    <col min="1" max="1" width="6.5703125" customWidth="1"/>
    <col min="3" max="3" width="11.42578125" style="2"/>
    <col min="4" max="4" width="13" style="2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77" t="s">
        <v>45</v>
      </c>
      <c r="D1" s="77"/>
      <c r="E1" s="30"/>
      <c r="F1" s="31" t="s">
        <v>55</v>
      </c>
    </row>
    <row r="2" spans="2:9" x14ac:dyDescent="0.25">
      <c r="B2" s="1"/>
      <c r="F2" s="1"/>
      <c r="G2" s="2"/>
      <c r="H2" s="2"/>
    </row>
    <row r="3" spans="2:9" x14ac:dyDescent="0.25">
      <c r="B3" s="8">
        <v>41269</v>
      </c>
      <c r="C3" s="4">
        <v>10000</v>
      </c>
      <c r="D3" s="4"/>
      <c r="F3" s="8"/>
      <c r="G3" s="4"/>
      <c r="H3" s="4"/>
    </row>
    <row r="4" spans="2:9" x14ac:dyDescent="0.25">
      <c r="B4" s="8">
        <v>41269</v>
      </c>
      <c r="C4" s="4">
        <v>10435.5</v>
      </c>
      <c r="D4" s="4"/>
      <c r="F4" s="8"/>
      <c r="G4" s="4"/>
      <c r="H4" s="4"/>
    </row>
    <row r="5" spans="2:9" x14ac:dyDescent="0.25">
      <c r="B5" s="8">
        <v>41269</v>
      </c>
      <c r="C5" s="4">
        <v>10000</v>
      </c>
      <c r="D5" s="4" t="s">
        <v>44</v>
      </c>
      <c r="F5" s="8"/>
      <c r="G5" s="4"/>
      <c r="H5" s="4"/>
    </row>
    <row r="6" spans="2:9" x14ac:dyDescent="0.25">
      <c r="B6" s="1">
        <v>41269</v>
      </c>
      <c r="C6" s="2">
        <v>16000</v>
      </c>
      <c r="D6" s="4"/>
      <c r="F6" s="8"/>
      <c r="G6" s="34"/>
      <c r="H6" s="61"/>
    </row>
    <row r="7" spans="2:9" x14ac:dyDescent="0.25">
      <c r="B7" s="8">
        <v>41269</v>
      </c>
      <c r="C7" s="4">
        <v>30000</v>
      </c>
      <c r="D7" s="4"/>
      <c r="F7" s="8"/>
      <c r="G7" s="34"/>
      <c r="H7" s="2"/>
    </row>
    <row r="8" spans="2:9" x14ac:dyDescent="0.25">
      <c r="B8" s="8">
        <v>41269</v>
      </c>
      <c r="C8" s="4">
        <v>30000</v>
      </c>
      <c r="F8" s="8"/>
      <c r="G8" s="65"/>
      <c r="H8" s="61"/>
    </row>
    <row r="9" spans="2:9" x14ac:dyDescent="0.25">
      <c r="B9" s="1">
        <v>41269</v>
      </c>
      <c r="C9" s="2">
        <v>25000</v>
      </c>
      <c r="D9" s="61"/>
      <c r="F9" s="1"/>
      <c r="G9" s="4"/>
      <c r="H9" s="2"/>
      <c r="I9" s="2"/>
    </row>
    <row r="10" spans="2:9" x14ac:dyDescent="0.25">
      <c r="B10" s="44">
        <v>41269</v>
      </c>
      <c r="C10" s="34">
        <v>9500</v>
      </c>
      <c r="D10" s="4"/>
      <c r="F10" s="8"/>
      <c r="G10" s="4"/>
      <c r="H10" s="4"/>
    </row>
    <row r="11" spans="2:9" x14ac:dyDescent="0.25">
      <c r="B11" s="44"/>
      <c r="C11" s="34">
        <v>0</v>
      </c>
      <c r="D11" s="4"/>
      <c r="F11" s="8"/>
      <c r="G11" s="4">
        <v>0</v>
      </c>
      <c r="H11" s="56"/>
    </row>
    <row r="12" spans="2:9" ht="15.75" thickBot="1" x14ac:dyDescent="0.3">
      <c r="B12" s="44"/>
      <c r="C12" s="32">
        <v>0</v>
      </c>
      <c r="F12" s="8"/>
      <c r="G12" s="32">
        <v>0</v>
      </c>
      <c r="H12" s="4"/>
    </row>
    <row r="13" spans="2:9" ht="15.75" thickTop="1" x14ac:dyDescent="0.25">
      <c r="B13" s="42"/>
      <c r="C13" s="34">
        <f>SUM(C3:C12)</f>
        <v>140935.5</v>
      </c>
      <c r="D13" s="61">
        <f>C13</f>
        <v>140935.5</v>
      </c>
      <c r="F13" s="8"/>
      <c r="G13" s="34">
        <f>SUM(G3:G12)</f>
        <v>0</v>
      </c>
      <c r="H13" s="2">
        <f>G13</f>
        <v>0</v>
      </c>
      <c r="I13" s="2"/>
    </row>
    <row r="14" spans="2:9" x14ac:dyDescent="0.25">
      <c r="B14" s="42"/>
      <c r="C14" s="34"/>
      <c r="D14" s="4"/>
      <c r="F14" s="8"/>
      <c r="G14" s="4"/>
      <c r="H14" s="4"/>
    </row>
    <row r="15" spans="2:9" x14ac:dyDescent="0.25">
      <c r="B15" s="42">
        <v>41270</v>
      </c>
      <c r="C15" s="4">
        <v>20000</v>
      </c>
      <c r="D15" s="4"/>
      <c r="F15" s="8"/>
      <c r="G15" s="4"/>
    </row>
    <row r="16" spans="2:9" x14ac:dyDescent="0.25">
      <c r="B16" s="42">
        <v>41270</v>
      </c>
      <c r="C16" s="4">
        <v>20000</v>
      </c>
      <c r="D16" s="4"/>
      <c r="F16" s="8"/>
      <c r="G16" s="4"/>
    </row>
    <row r="17" spans="2:9" x14ac:dyDescent="0.25">
      <c r="B17" s="42">
        <v>41270</v>
      </c>
      <c r="C17" s="4">
        <v>14000</v>
      </c>
      <c r="F17" s="1"/>
      <c r="G17" s="4"/>
      <c r="H17" s="4"/>
    </row>
    <row r="18" spans="2:9" x14ac:dyDescent="0.25">
      <c r="B18" s="44">
        <v>41270</v>
      </c>
      <c r="C18" s="4">
        <v>12243</v>
      </c>
      <c r="D18" s="4"/>
      <c r="F18" s="1"/>
      <c r="G18" s="56"/>
      <c r="H18" s="56"/>
    </row>
    <row r="19" spans="2:9" ht="15.75" thickBot="1" x14ac:dyDescent="0.3">
      <c r="B19" s="44"/>
      <c r="C19" s="35">
        <v>0</v>
      </c>
      <c r="D19" s="4"/>
      <c r="F19" s="1"/>
      <c r="G19" s="32"/>
      <c r="H19" s="2"/>
    </row>
    <row r="20" spans="2:9" ht="15.75" thickTop="1" x14ac:dyDescent="0.25">
      <c r="B20" s="44"/>
      <c r="C20" s="34">
        <f>SUM(C15:C19)</f>
        <v>66243</v>
      </c>
      <c r="D20" s="56">
        <f>C20</f>
        <v>66243</v>
      </c>
      <c r="F20" s="8"/>
      <c r="G20" s="56">
        <f>SUM(G15:G19)</f>
        <v>0</v>
      </c>
      <c r="H20" s="56">
        <f>G20</f>
        <v>0</v>
      </c>
      <c r="I20" s="56"/>
    </row>
    <row r="21" spans="2:9" x14ac:dyDescent="0.25">
      <c r="B21" s="44"/>
      <c r="C21" s="34"/>
      <c r="D21" s="56"/>
      <c r="F21" s="1"/>
      <c r="G21" s="2"/>
      <c r="H21" s="2"/>
      <c r="I21" s="7"/>
    </row>
    <row r="22" spans="2:9" x14ac:dyDescent="0.25">
      <c r="B22" s="44"/>
      <c r="C22" s="4"/>
      <c r="D22" s="4"/>
      <c r="F22" s="1"/>
      <c r="G22" s="57"/>
      <c r="I22" s="7"/>
    </row>
    <row r="23" spans="2:9" x14ac:dyDescent="0.25">
      <c r="B23" s="8">
        <v>41271</v>
      </c>
      <c r="C23" s="34">
        <v>20000</v>
      </c>
      <c r="D23" s="4"/>
      <c r="F23" s="1"/>
      <c r="G23" s="4"/>
      <c r="I23" s="7"/>
    </row>
    <row r="24" spans="2:9" x14ac:dyDescent="0.25">
      <c r="B24" s="8">
        <v>41271</v>
      </c>
      <c r="C24" s="4">
        <v>30000</v>
      </c>
      <c r="D24" s="4"/>
      <c r="F24" s="1"/>
      <c r="G24" s="4"/>
      <c r="H24" s="2">
        <f>G24</f>
        <v>0</v>
      </c>
      <c r="I24" s="7"/>
    </row>
    <row r="25" spans="2:9" x14ac:dyDescent="0.25">
      <c r="B25" s="1">
        <v>41271</v>
      </c>
      <c r="C25" s="4">
        <v>37600</v>
      </c>
      <c r="D25" s="4"/>
      <c r="F25" s="1"/>
      <c r="G25" s="4"/>
      <c r="I25" s="7"/>
    </row>
    <row r="26" spans="2:9" ht="15.75" thickBot="1" x14ac:dyDescent="0.3">
      <c r="B26" s="1">
        <v>41271</v>
      </c>
      <c r="C26" s="4">
        <v>12950</v>
      </c>
      <c r="D26" s="61"/>
      <c r="F26" s="52"/>
      <c r="G26" s="32"/>
      <c r="H26" s="32"/>
      <c r="I26" s="7"/>
    </row>
    <row r="27" spans="2:9" ht="20.25" thickTop="1" thickBot="1" x14ac:dyDescent="0.35">
      <c r="B27" s="1">
        <v>41271</v>
      </c>
      <c r="C27" s="4">
        <v>20000</v>
      </c>
      <c r="F27" s="59" t="s">
        <v>1</v>
      </c>
      <c r="G27" s="73">
        <f>D26+D38+H13+H20+D13+D41+D20+D31</f>
        <v>367728.5</v>
      </c>
      <c r="H27" s="76"/>
      <c r="I27" s="7"/>
    </row>
    <row r="28" spans="2:9" x14ac:dyDescent="0.25">
      <c r="B28" s="1">
        <v>41271</v>
      </c>
      <c r="C28" s="2">
        <v>40000</v>
      </c>
      <c r="F28" s="7"/>
      <c r="G28" s="4"/>
      <c r="H28" s="4"/>
      <c r="I28" s="7"/>
    </row>
    <row r="29" spans="2:9" ht="15.75" thickBot="1" x14ac:dyDescent="0.3">
      <c r="B29" s="1"/>
      <c r="C29" s="2">
        <v>0</v>
      </c>
      <c r="F29" s="7"/>
      <c r="G29" s="4"/>
      <c r="H29" s="4"/>
      <c r="I29" s="7"/>
    </row>
    <row r="30" spans="2:9" ht="19.5" thickBot="1" x14ac:dyDescent="0.35">
      <c r="B30" s="1"/>
      <c r="C30" s="32">
        <v>0</v>
      </c>
      <c r="F30" s="9" t="s">
        <v>53</v>
      </c>
      <c r="G30" s="10"/>
      <c r="H30" s="11"/>
    </row>
    <row r="31" spans="2:9" ht="20.25" thickTop="1" thickBot="1" x14ac:dyDescent="0.35">
      <c r="B31" s="8"/>
      <c r="C31" s="2">
        <f>SUM(C23:C30)</f>
        <v>160550</v>
      </c>
      <c r="D31" s="61">
        <f>C31</f>
        <v>160550</v>
      </c>
      <c r="F31" s="33">
        <v>1</v>
      </c>
      <c r="G31" s="73">
        <v>367728.5</v>
      </c>
      <c r="H31" s="74"/>
    </row>
    <row r="32" spans="2:9" ht="19.5" thickBot="1" x14ac:dyDescent="0.35">
      <c r="B32" s="8"/>
      <c r="C32" s="4"/>
      <c r="F32" s="33">
        <v>2</v>
      </c>
      <c r="G32" s="73">
        <v>0</v>
      </c>
      <c r="H32" s="74"/>
    </row>
    <row r="33" spans="2:10" ht="19.5" thickBot="1" x14ac:dyDescent="0.35">
      <c r="B33" s="8"/>
      <c r="C33" s="4"/>
      <c r="F33" s="33">
        <v>3</v>
      </c>
      <c r="G33" s="67">
        <v>0</v>
      </c>
      <c r="H33" s="75"/>
    </row>
    <row r="34" spans="2:10" ht="19.5" thickBot="1" x14ac:dyDescent="0.35">
      <c r="B34" s="8"/>
      <c r="C34" s="4"/>
      <c r="F34" s="33">
        <v>4</v>
      </c>
      <c r="G34" s="67">
        <v>0</v>
      </c>
      <c r="H34" s="75"/>
    </row>
    <row r="35" spans="2:10" x14ac:dyDescent="0.25">
      <c r="B35" s="8"/>
      <c r="C35" s="4"/>
      <c r="D35" s="4"/>
    </row>
    <row r="36" spans="2:10" ht="15.75" thickBot="1" x14ac:dyDescent="0.3">
      <c r="B36" s="8"/>
      <c r="C36" s="4"/>
      <c r="D36" s="4"/>
    </row>
    <row r="37" spans="2:10" ht="18.75" x14ac:dyDescent="0.3">
      <c r="B37" s="8"/>
      <c r="C37" s="4"/>
      <c r="D37" s="4"/>
      <c r="F37" s="16" t="s">
        <v>30</v>
      </c>
      <c r="G37" s="17">
        <v>0</v>
      </c>
      <c r="H37" s="58">
        <v>0</v>
      </c>
    </row>
    <row r="38" spans="2:10" ht="19.5" thickBot="1" x14ac:dyDescent="0.35">
      <c r="B38" s="8"/>
      <c r="C38" s="34"/>
      <c r="F38" s="19" t="s">
        <v>5</v>
      </c>
      <c r="G38" s="53"/>
      <c r="H38" s="21">
        <f>G27-G31</f>
        <v>0</v>
      </c>
      <c r="I38" s="54"/>
      <c r="J38" s="55"/>
    </row>
    <row r="39" spans="2:10" x14ac:dyDescent="0.25">
      <c r="B39" s="8"/>
      <c r="C39" s="4"/>
      <c r="D39" s="4"/>
      <c r="H39" s="40"/>
      <c r="I39" s="45"/>
    </row>
    <row r="40" spans="2:10" ht="19.5" thickBot="1" x14ac:dyDescent="0.35">
      <c r="B40" s="8"/>
      <c r="C40" s="32"/>
      <c r="F40" s="15"/>
      <c r="G40" s="7"/>
      <c r="H40" s="7"/>
    </row>
    <row r="41" spans="2:10" ht="20.25" thickTop="1" thickBot="1" x14ac:dyDescent="0.35">
      <c r="B41" s="8"/>
      <c r="C41" s="32"/>
      <c r="D41" s="56"/>
      <c r="F41" s="38"/>
      <c r="G41" s="15"/>
      <c r="H41" s="39"/>
    </row>
    <row r="42" spans="2:10" ht="15.75" thickTop="1" x14ac:dyDescent="0.25">
      <c r="B42" s="8"/>
      <c r="C42" s="4"/>
      <c r="F42" s="7"/>
      <c r="G42" s="7"/>
      <c r="H42" s="7"/>
    </row>
    <row r="43" spans="2:10" x14ac:dyDescent="0.25">
      <c r="B43" s="8"/>
      <c r="C43" s="4"/>
      <c r="D43" s="4"/>
    </row>
    <row r="44" spans="2:10" x14ac:dyDescent="0.25">
      <c r="B44" s="8"/>
      <c r="C44" s="4"/>
      <c r="D44" s="4"/>
    </row>
    <row r="45" spans="2:10" x14ac:dyDescent="0.25">
      <c r="B45" s="7"/>
      <c r="C45" s="4"/>
      <c r="D45" s="4"/>
    </row>
    <row r="46" spans="2:10" x14ac:dyDescent="0.25">
      <c r="B46" s="8"/>
      <c r="C46" s="4"/>
      <c r="D46" s="4"/>
    </row>
    <row r="47" spans="2:10" x14ac:dyDescent="0.25">
      <c r="B47" s="8"/>
      <c r="C47" s="4"/>
      <c r="D47" s="4"/>
    </row>
    <row r="48" spans="2:10" x14ac:dyDescent="0.25">
      <c r="B48" s="8"/>
      <c r="C48" s="4"/>
      <c r="D48" s="7"/>
    </row>
    <row r="49" spans="2:4" x14ac:dyDescent="0.25">
      <c r="B49" s="8"/>
      <c r="C49" s="34"/>
      <c r="D49" s="7"/>
    </row>
    <row r="50" spans="2:4" x14ac:dyDescent="0.25">
      <c r="B50" s="8"/>
      <c r="C50" s="34"/>
      <c r="D50" s="7"/>
    </row>
    <row r="51" spans="2:4" x14ac:dyDescent="0.25">
      <c r="B51" s="8"/>
      <c r="C51" s="4"/>
      <c r="D51" s="4"/>
    </row>
    <row r="52" spans="2:4" x14ac:dyDescent="0.25">
      <c r="B52" s="7"/>
      <c r="C52" s="4"/>
      <c r="D52" s="4"/>
    </row>
    <row r="53" spans="2:4" x14ac:dyDescent="0.25">
      <c r="B53" s="7"/>
      <c r="C53" s="4"/>
      <c r="D53" s="4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2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8" max="8" width="15.5703125" bestFit="1" customWidth="1"/>
  </cols>
  <sheetData>
    <row r="1" spans="2:8" ht="21" x14ac:dyDescent="0.35">
      <c r="D1" s="31" t="s">
        <v>0</v>
      </c>
      <c r="E1" s="30" t="s">
        <v>10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>
        <v>41071</v>
      </c>
      <c r="G3" s="4">
        <v>11650</v>
      </c>
      <c r="H3" s="4"/>
    </row>
    <row r="4" spans="2:8" ht="15.75" thickBot="1" x14ac:dyDescent="0.3">
      <c r="B4" s="8"/>
      <c r="C4" s="4"/>
      <c r="D4" s="4"/>
      <c r="F4" s="8"/>
      <c r="G4" s="3"/>
      <c r="H4" s="4"/>
    </row>
    <row r="5" spans="2:8" x14ac:dyDescent="0.25">
      <c r="B5" s="8">
        <v>41065</v>
      </c>
      <c r="C5" s="4">
        <v>10244</v>
      </c>
      <c r="D5" s="4"/>
      <c r="F5" s="8"/>
      <c r="G5" s="4">
        <f>SUM(G3:G4)</f>
        <v>11650</v>
      </c>
      <c r="H5" s="4">
        <f>G5</f>
        <v>11650</v>
      </c>
    </row>
    <row r="6" spans="2:8" x14ac:dyDescent="0.25">
      <c r="B6" s="8">
        <v>41065</v>
      </c>
      <c r="C6" s="4">
        <v>17290</v>
      </c>
      <c r="D6" s="4"/>
      <c r="F6" s="7"/>
      <c r="G6" s="4"/>
      <c r="H6" s="4"/>
    </row>
    <row r="7" spans="2:8" ht="15.75" thickBot="1" x14ac:dyDescent="0.3">
      <c r="B7" s="8"/>
      <c r="C7" s="3">
        <v>0</v>
      </c>
      <c r="D7" s="4"/>
      <c r="F7" s="8"/>
      <c r="G7" s="4"/>
      <c r="H7" s="4"/>
    </row>
    <row r="8" spans="2:8" x14ac:dyDescent="0.25">
      <c r="B8" s="8"/>
      <c r="C8" s="4">
        <f>SUM(C3:C7)</f>
        <v>27534</v>
      </c>
      <c r="D8" s="4">
        <f>C8</f>
        <v>27534</v>
      </c>
      <c r="F8" s="8"/>
      <c r="G8" s="4"/>
      <c r="H8" s="4"/>
    </row>
    <row r="9" spans="2:8" x14ac:dyDescent="0.25">
      <c r="B9" s="8"/>
      <c r="C9" s="4"/>
      <c r="D9" s="4"/>
      <c r="F9" s="8"/>
      <c r="G9" s="4"/>
      <c r="H9" s="4"/>
    </row>
    <row r="10" spans="2:8" x14ac:dyDescent="0.25">
      <c r="B10" s="8">
        <v>41066</v>
      </c>
      <c r="C10" s="4">
        <v>13552</v>
      </c>
      <c r="D10" s="4"/>
      <c r="F10" s="7"/>
      <c r="G10" s="4"/>
      <c r="H10" s="4"/>
    </row>
    <row r="11" spans="2:8" ht="15.75" thickBot="1" x14ac:dyDescent="0.3">
      <c r="B11" s="8">
        <v>41066</v>
      </c>
      <c r="C11" s="3">
        <v>7580</v>
      </c>
      <c r="D11" s="4"/>
      <c r="F11" s="8"/>
      <c r="G11" s="4"/>
      <c r="H11" s="4"/>
    </row>
    <row r="12" spans="2:8" x14ac:dyDescent="0.25">
      <c r="B12" s="8"/>
      <c r="C12" s="4">
        <f>SUM(C10:C11)</f>
        <v>21132</v>
      </c>
      <c r="D12" s="4">
        <f>C12</f>
        <v>21132</v>
      </c>
      <c r="F12" s="8"/>
      <c r="G12" s="4"/>
      <c r="H12" s="4"/>
    </row>
    <row r="13" spans="2:8" x14ac:dyDescent="0.25">
      <c r="B13" s="8"/>
      <c r="C13" s="4"/>
      <c r="D13" s="4"/>
      <c r="F13" s="8"/>
      <c r="G13" s="4"/>
      <c r="H13" s="4"/>
    </row>
    <row r="14" spans="2:8" x14ac:dyDescent="0.25">
      <c r="B14" s="8">
        <v>41067</v>
      </c>
      <c r="C14" s="4">
        <v>10858</v>
      </c>
      <c r="D14" s="4"/>
      <c r="F14" s="8"/>
      <c r="G14" s="4"/>
      <c r="H14" s="4"/>
    </row>
    <row r="15" spans="2:8" ht="15.75" thickBot="1" x14ac:dyDescent="0.3">
      <c r="B15" s="8">
        <v>41067</v>
      </c>
      <c r="C15" s="3">
        <v>12700</v>
      </c>
      <c r="D15" s="4"/>
      <c r="F15" s="8"/>
      <c r="G15" s="4"/>
      <c r="H15" s="4"/>
    </row>
    <row r="16" spans="2:8" x14ac:dyDescent="0.25">
      <c r="B16" s="8"/>
      <c r="C16" s="4">
        <f>SUM(C14:C15)</f>
        <v>23558</v>
      </c>
      <c r="D16" s="4">
        <f>C16</f>
        <v>23558</v>
      </c>
      <c r="F16" s="8"/>
      <c r="G16" s="4"/>
      <c r="H16" s="4"/>
    </row>
    <row r="17" spans="2:9" x14ac:dyDescent="0.25">
      <c r="B17" s="8"/>
      <c r="C17" s="4"/>
      <c r="D17" s="4"/>
      <c r="G17" s="2"/>
      <c r="H17" s="2"/>
    </row>
    <row r="18" spans="2:9" x14ac:dyDescent="0.25">
      <c r="B18" s="8"/>
      <c r="C18" s="4"/>
      <c r="D18" s="4"/>
      <c r="G18" s="2"/>
      <c r="H18" s="2"/>
    </row>
    <row r="19" spans="2:9" x14ac:dyDescent="0.25">
      <c r="B19" s="8">
        <v>41068</v>
      </c>
      <c r="C19" s="4">
        <v>10874</v>
      </c>
      <c r="D19" s="4"/>
      <c r="F19" s="1"/>
      <c r="G19" s="2"/>
      <c r="H19" s="2"/>
    </row>
    <row r="20" spans="2:9" ht="15.75" thickBot="1" x14ac:dyDescent="0.3">
      <c r="B20" s="8">
        <v>41068</v>
      </c>
      <c r="C20" s="3">
        <v>26340</v>
      </c>
      <c r="D20" s="4"/>
      <c r="F20" s="8"/>
      <c r="G20" s="4"/>
      <c r="H20" s="4"/>
      <c r="I20" s="7"/>
    </row>
    <row r="21" spans="2:9" ht="19.5" thickBot="1" x14ac:dyDescent="0.35">
      <c r="B21" s="8"/>
      <c r="C21" s="4">
        <f>SUM(C19:C20)</f>
        <v>37214</v>
      </c>
      <c r="D21" s="4">
        <f>C21</f>
        <v>37214</v>
      </c>
      <c r="F21" s="5" t="s">
        <v>1</v>
      </c>
      <c r="G21" s="67">
        <f>H5+D8+D12+D16+D21+D27+D32</f>
        <v>246695</v>
      </c>
      <c r="H21" s="68"/>
      <c r="I21" s="7"/>
    </row>
    <row r="22" spans="2:9" x14ac:dyDescent="0.25">
      <c r="B22" s="8"/>
      <c r="C22" s="4"/>
      <c r="D22" s="4"/>
      <c r="F22" s="7"/>
      <c r="G22" s="4"/>
      <c r="H22" s="4"/>
      <c r="I22" s="7"/>
    </row>
    <row r="23" spans="2:9" ht="15.75" thickBot="1" x14ac:dyDescent="0.3">
      <c r="B23" s="8">
        <v>41069</v>
      </c>
      <c r="C23" s="4">
        <v>19700</v>
      </c>
      <c r="D23" s="4"/>
      <c r="F23" s="7"/>
      <c r="G23" s="4"/>
      <c r="H23" s="4"/>
      <c r="I23" s="7"/>
    </row>
    <row r="24" spans="2:9" ht="18.75" x14ac:dyDescent="0.3">
      <c r="B24" s="8">
        <v>41069</v>
      </c>
      <c r="C24" s="4">
        <v>10044</v>
      </c>
      <c r="D24" s="4"/>
      <c r="F24" s="9" t="s">
        <v>4</v>
      </c>
      <c r="G24" s="10"/>
      <c r="H24" s="11"/>
      <c r="I24" s="7"/>
    </row>
    <row r="25" spans="2:9" x14ac:dyDescent="0.25">
      <c r="B25" s="8">
        <v>41069</v>
      </c>
      <c r="C25" s="4">
        <v>40000</v>
      </c>
      <c r="D25" s="4"/>
      <c r="F25" s="12"/>
      <c r="G25" s="4"/>
      <c r="H25" s="13"/>
      <c r="I25" s="7"/>
    </row>
    <row r="26" spans="2:9" ht="19.5" thickBot="1" x14ac:dyDescent="0.35">
      <c r="B26" s="8">
        <v>41069</v>
      </c>
      <c r="C26" s="3">
        <v>15000</v>
      </c>
      <c r="D26" s="4"/>
      <c r="F26" s="14"/>
      <c r="G26" s="69">
        <v>93440</v>
      </c>
      <c r="H26" s="70"/>
      <c r="I26" s="7"/>
    </row>
    <row r="27" spans="2:9" x14ac:dyDescent="0.25">
      <c r="B27" s="8"/>
      <c r="C27" s="4">
        <f>SUM(C23:C26)</f>
        <v>84744</v>
      </c>
      <c r="D27" s="4">
        <f>C27</f>
        <v>84744</v>
      </c>
      <c r="F27" s="7"/>
      <c r="G27" s="4"/>
      <c r="H27" s="4"/>
      <c r="I27" s="7"/>
    </row>
    <row r="28" spans="2:9" ht="15.75" thickBot="1" x14ac:dyDescent="0.3">
      <c r="B28" s="8"/>
      <c r="C28" s="4"/>
      <c r="D28" s="4"/>
      <c r="F28" s="7"/>
      <c r="G28" s="7"/>
      <c r="H28" s="7"/>
      <c r="I28" s="7"/>
    </row>
    <row r="29" spans="2:9" ht="18.75" x14ac:dyDescent="0.3">
      <c r="B29" s="8">
        <v>41070</v>
      </c>
      <c r="C29" s="4">
        <v>6050</v>
      </c>
      <c r="D29" s="4"/>
      <c r="F29" s="16" t="s">
        <v>6</v>
      </c>
      <c r="G29" s="17"/>
      <c r="H29" s="18"/>
      <c r="I29" s="7"/>
    </row>
    <row r="30" spans="2:9" ht="19.5" thickBot="1" x14ac:dyDescent="0.35">
      <c r="B30" s="8">
        <v>41070</v>
      </c>
      <c r="C30" s="4">
        <v>25000</v>
      </c>
      <c r="D30" s="4"/>
      <c r="F30" s="19" t="s">
        <v>5</v>
      </c>
      <c r="G30" s="20"/>
      <c r="H30" s="21">
        <f>G21-G26</f>
        <v>153255</v>
      </c>
    </row>
    <row r="31" spans="2:9" ht="15.75" thickBot="1" x14ac:dyDescent="0.3">
      <c r="B31" s="8">
        <v>41070</v>
      </c>
      <c r="C31" s="3">
        <v>9813</v>
      </c>
      <c r="D31" s="4"/>
    </row>
    <row r="32" spans="2:9" ht="18.75" x14ac:dyDescent="0.3">
      <c r="B32" s="8"/>
      <c r="C32" s="4">
        <f>SUM(C28:C31)</f>
        <v>40863</v>
      </c>
      <c r="D32" s="4">
        <f>C32</f>
        <v>40863</v>
      </c>
      <c r="F32" s="22"/>
      <c r="G32" s="23"/>
      <c r="H32" s="24"/>
    </row>
    <row r="33" spans="2:8" ht="18.75" x14ac:dyDescent="0.3">
      <c r="B33" s="8"/>
      <c r="C33" s="4"/>
      <c r="D33" s="4"/>
      <c r="F33" s="25"/>
      <c r="G33" s="15"/>
      <c r="H33" s="26"/>
    </row>
    <row r="34" spans="2:8" ht="15.75" thickBot="1" x14ac:dyDescent="0.3">
      <c r="B34" s="8"/>
      <c r="C34" s="4"/>
      <c r="D34" s="4"/>
      <c r="F34" s="27"/>
      <c r="G34" s="28"/>
      <c r="H34" s="29"/>
    </row>
    <row r="35" spans="2:8" x14ac:dyDescent="0.25">
      <c r="B35" s="8"/>
      <c r="C35" s="4"/>
      <c r="D35" s="4"/>
    </row>
    <row r="36" spans="2:8" x14ac:dyDescent="0.25">
      <c r="B36" s="8"/>
      <c r="C36" s="4"/>
      <c r="D36" s="4"/>
    </row>
    <row r="37" spans="2:8" x14ac:dyDescent="0.25">
      <c r="B37" s="8"/>
      <c r="C37" s="4"/>
      <c r="D37" s="4"/>
    </row>
    <row r="38" spans="2:8" x14ac:dyDescent="0.25">
      <c r="B38" s="7"/>
      <c r="C38" s="4"/>
      <c r="D38" s="4"/>
    </row>
    <row r="39" spans="2:8" x14ac:dyDescent="0.25">
      <c r="B39" s="7"/>
      <c r="C39" s="4"/>
      <c r="D39" s="4"/>
    </row>
    <row r="40" spans="2:8" x14ac:dyDescent="0.25">
      <c r="B40" s="8"/>
      <c r="C40" s="4"/>
      <c r="D40" s="4"/>
    </row>
    <row r="41" spans="2:8" x14ac:dyDescent="0.25">
      <c r="B41" s="8"/>
      <c r="C41" s="4"/>
      <c r="D41" s="4"/>
    </row>
    <row r="42" spans="2:8" x14ac:dyDescent="0.25">
      <c r="B42" s="8"/>
      <c r="C42" s="4"/>
      <c r="D42" s="4"/>
    </row>
    <row r="43" spans="2:8" x14ac:dyDescent="0.25">
      <c r="B43" s="7"/>
      <c r="C43" s="4"/>
      <c r="D43" s="4"/>
    </row>
    <row r="44" spans="2:8" x14ac:dyDescent="0.25">
      <c r="B44" s="7"/>
      <c r="C44" s="4"/>
      <c r="D44" s="4"/>
    </row>
  </sheetData>
  <mergeCells count="2">
    <mergeCell ref="G21:H21"/>
    <mergeCell ref="G26:H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activeCell="F17" sqref="F17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8" max="8" width="15.5703125" bestFit="1" customWidth="1"/>
  </cols>
  <sheetData>
    <row r="1" spans="2:8" ht="21" x14ac:dyDescent="0.35">
      <c r="D1" s="31" t="s">
        <v>0</v>
      </c>
      <c r="E1" s="30" t="s">
        <v>11</v>
      </c>
    </row>
    <row r="2" spans="2:8" x14ac:dyDescent="0.25">
      <c r="B2" s="1"/>
      <c r="F2" s="1"/>
      <c r="G2" s="2"/>
      <c r="H2" s="2"/>
    </row>
    <row r="3" spans="2:8" x14ac:dyDescent="0.25">
      <c r="B3" s="8"/>
      <c r="C3" s="4"/>
      <c r="D3" s="4"/>
      <c r="F3" s="8">
        <v>41078</v>
      </c>
      <c r="G3" s="4">
        <v>12428.5</v>
      </c>
      <c r="H3" s="4"/>
    </row>
    <row r="4" spans="2:8" x14ac:dyDescent="0.25">
      <c r="B4" s="8"/>
      <c r="C4" s="4"/>
      <c r="D4" s="4"/>
      <c r="F4" s="8">
        <v>41078</v>
      </c>
      <c r="G4" s="4">
        <v>35000</v>
      </c>
      <c r="H4" s="4"/>
    </row>
    <row r="5" spans="2:8" ht="15.75" thickBot="1" x14ac:dyDescent="0.3">
      <c r="B5" s="8"/>
      <c r="C5" s="4"/>
      <c r="D5" s="4"/>
      <c r="F5" s="8">
        <v>41078</v>
      </c>
      <c r="G5" s="32">
        <v>4600</v>
      </c>
      <c r="H5" s="4"/>
    </row>
    <row r="6" spans="2:8" ht="15.75" thickTop="1" x14ac:dyDescent="0.25">
      <c r="B6" s="8">
        <v>41071</v>
      </c>
      <c r="C6" s="4">
        <v>9905.5</v>
      </c>
      <c r="D6" s="4"/>
      <c r="F6" s="7"/>
      <c r="G6" s="4">
        <f>SUM(G3:G5)</f>
        <v>52028.5</v>
      </c>
      <c r="H6" s="4">
        <f>G6</f>
        <v>52028.5</v>
      </c>
    </row>
    <row r="7" spans="2:8" ht="15.75" thickBot="1" x14ac:dyDescent="0.3">
      <c r="B7" s="8"/>
      <c r="C7" s="3"/>
      <c r="D7" s="4"/>
      <c r="F7" s="8"/>
      <c r="G7" s="4"/>
      <c r="H7" s="4"/>
    </row>
    <row r="8" spans="2:8" x14ac:dyDescent="0.25">
      <c r="B8" s="8"/>
      <c r="C8" s="4">
        <f>SUM(C3:C7)</f>
        <v>9905.5</v>
      </c>
      <c r="D8" s="4">
        <f>C8</f>
        <v>9905.5</v>
      </c>
      <c r="F8" s="8">
        <v>41079</v>
      </c>
      <c r="G8" s="4">
        <v>10144.5</v>
      </c>
      <c r="H8" s="4"/>
    </row>
    <row r="9" spans="2:8" ht="15.75" thickBot="1" x14ac:dyDescent="0.3">
      <c r="B9" s="8"/>
      <c r="C9" s="4"/>
      <c r="D9" s="4"/>
      <c r="F9" s="8">
        <v>41079</v>
      </c>
      <c r="G9" s="32">
        <v>12270</v>
      </c>
      <c r="H9" s="4"/>
    </row>
    <row r="10" spans="2:8" ht="15.75" thickTop="1" x14ac:dyDescent="0.25">
      <c r="B10" s="8">
        <v>41072</v>
      </c>
      <c r="C10" s="4">
        <v>14692</v>
      </c>
      <c r="D10" s="4"/>
      <c r="F10" s="7"/>
      <c r="G10" s="4">
        <f>SUM(G8:G9)</f>
        <v>22414.5</v>
      </c>
      <c r="H10" s="4">
        <f>G10</f>
        <v>22414.5</v>
      </c>
    </row>
    <row r="11" spans="2:8" ht="15.75" thickBot="1" x14ac:dyDescent="0.3">
      <c r="B11" s="8"/>
      <c r="C11" s="3"/>
      <c r="D11" s="4"/>
      <c r="F11" s="8"/>
      <c r="G11" s="4"/>
      <c r="H11" s="4"/>
    </row>
    <row r="12" spans="2:8" x14ac:dyDescent="0.25">
      <c r="B12" s="8"/>
      <c r="C12" s="4">
        <f>SUM(C10:C11)</f>
        <v>14692</v>
      </c>
      <c r="D12" s="4">
        <f>C12</f>
        <v>14692</v>
      </c>
      <c r="F12" s="8">
        <v>41080</v>
      </c>
      <c r="G12" s="4">
        <v>3366</v>
      </c>
      <c r="H12" s="4"/>
    </row>
    <row r="13" spans="2:8" x14ac:dyDescent="0.25">
      <c r="B13" s="8"/>
      <c r="C13" s="4"/>
      <c r="D13" s="4"/>
      <c r="F13" s="8">
        <v>41080</v>
      </c>
      <c r="G13" s="4">
        <v>22000</v>
      </c>
      <c r="H13" s="4"/>
    </row>
    <row r="14" spans="2:8" x14ac:dyDescent="0.25">
      <c r="B14" s="8">
        <v>41073</v>
      </c>
      <c r="C14" s="4">
        <v>6500</v>
      </c>
      <c r="D14" s="4"/>
      <c r="F14" s="8">
        <v>41080</v>
      </c>
      <c r="G14" s="4">
        <v>30000</v>
      </c>
      <c r="H14" s="4"/>
    </row>
    <row r="15" spans="2:8" ht="15.75" thickBot="1" x14ac:dyDescent="0.3">
      <c r="B15" s="8">
        <v>41073</v>
      </c>
      <c r="C15" s="3">
        <v>11455</v>
      </c>
      <c r="D15" s="4"/>
      <c r="F15" s="8">
        <v>41080</v>
      </c>
      <c r="G15" s="32">
        <v>20000</v>
      </c>
      <c r="H15" s="4"/>
    </row>
    <row r="16" spans="2:8" x14ac:dyDescent="0.25">
      <c r="B16" s="8"/>
      <c r="C16" s="4">
        <f>SUM(C14:C15)</f>
        <v>17955</v>
      </c>
      <c r="D16" s="4">
        <f>C16</f>
        <v>17955</v>
      </c>
      <c r="F16" s="8"/>
      <c r="G16" s="4">
        <f>SUM(G12:G15)</f>
        <v>75366</v>
      </c>
      <c r="H16" s="4">
        <f>G16</f>
        <v>75366</v>
      </c>
    </row>
    <row r="17" spans="2:9" x14ac:dyDescent="0.25">
      <c r="B17" s="8"/>
      <c r="C17" s="4"/>
      <c r="D17" s="4"/>
      <c r="G17" s="2"/>
      <c r="H17" s="2"/>
    </row>
    <row r="18" spans="2:9" x14ac:dyDescent="0.25">
      <c r="B18" s="8">
        <v>41074</v>
      </c>
      <c r="C18" s="4">
        <v>4955</v>
      </c>
      <c r="D18" s="4"/>
      <c r="G18" s="2"/>
      <c r="H18" s="2"/>
    </row>
    <row r="19" spans="2:9" x14ac:dyDescent="0.25">
      <c r="B19" s="8">
        <v>41074</v>
      </c>
      <c r="C19" s="4">
        <v>17000</v>
      </c>
      <c r="D19" s="4"/>
      <c r="F19" s="1"/>
      <c r="G19" s="2"/>
      <c r="H19" s="2"/>
    </row>
    <row r="20" spans="2:9" ht="15.75" thickBot="1" x14ac:dyDescent="0.3">
      <c r="B20" s="8"/>
      <c r="C20" s="3">
        <v>0</v>
      </c>
      <c r="D20" s="4"/>
      <c r="F20" s="8"/>
      <c r="G20" s="4"/>
      <c r="H20" s="4"/>
      <c r="I20" s="7"/>
    </row>
    <row r="21" spans="2:9" ht="19.5" thickBot="1" x14ac:dyDescent="0.35">
      <c r="B21" s="8"/>
      <c r="C21" s="4">
        <f>SUM(C18:C20)</f>
        <v>21955</v>
      </c>
      <c r="D21" s="4">
        <f>C21</f>
        <v>21955</v>
      </c>
      <c r="F21" s="5" t="s">
        <v>1</v>
      </c>
      <c r="G21" s="67">
        <f>H16+H10+H6+D39+D33+D25+D21+D16+D12+D8</f>
        <v>509489.5</v>
      </c>
      <c r="H21" s="68"/>
      <c r="I21" s="7"/>
    </row>
    <row r="22" spans="2:9" x14ac:dyDescent="0.25">
      <c r="B22" s="8"/>
      <c r="C22" s="4"/>
      <c r="D22" s="4"/>
      <c r="F22" s="7"/>
      <c r="G22" s="4"/>
      <c r="H22" s="4"/>
      <c r="I22" s="7"/>
    </row>
    <row r="23" spans="2:9" ht="15.75" thickBot="1" x14ac:dyDescent="0.3">
      <c r="B23" s="8">
        <v>41075</v>
      </c>
      <c r="C23" s="4">
        <v>10301</v>
      </c>
      <c r="D23" s="4"/>
      <c r="F23" s="7"/>
      <c r="G23" s="4"/>
      <c r="H23" s="4"/>
      <c r="I23" s="7"/>
    </row>
    <row r="24" spans="2:9" ht="19.5" thickBot="1" x14ac:dyDescent="0.35">
      <c r="B24" s="8">
        <v>41075</v>
      </c>
      <c r="C24" s="32">
        <v>35650</v>
      </c>
      <c r="D24" s="4"/>
      <c r="F24" s="9" t="s">
        <v>4</v>
      </c>
      <c r="G24" s="10"/>
      <c r="H24" s="11"/>
      <c r="I24" s="7"/>
    </row>
    <row r="25" spans="2:9" ht="15.75" thickTop="1" x14ac:dyDescent="0.25">
      <c r="B25" s="8"/>
      <c r="C25" s="4">
        <f>SUM(C23:C24)</f>
        <v>45951</v>
      </c>
      <c r="D25" s="4">
        <f>C25</f>
        <v>45951</v>
      </c>
      <c r="F25" s="12"/>
      <c r="G25" s="4"/>
      <c r="H25" s="13"/>
      <c r="I25" s="7"/>
    </row>
    <row r="26" spans="2:9" ht="19.5" thickBot="1" x14ac:dyDescent="0.35">
      <c r="B26" s="8"/>
      <c r="C26" s="4"/>
      <c r="D26" s="4"/>
      <c r="F26" s="14"/>
      <c r="G26" s="69">
        <v>509489.5</v>
      </c>
      <c r="H26" s="70"/>
      <c r="I26" s="7"/>
    </row>
    <row r="27" spans="2:9" x14ac:dyDescent="0.25">
      <c r="B27" s="8">
        <v>41076</v>
      </c>
      <c r="C27" s="2">
        <v>50000</v>
      </c>
      <c r="F27" s="7"/>
      <c r="G27" s="4"/>
      <c r="H27" s="4"/>
      <c r="I27" s="7"/>
    </row>
    <row r="28" spans="2:9" ht="15.75" thickBot="1" x14ac:dyDescent="0.3">
      <c r="B28" s="8">
        <v>41076</v>
      </c>
      <c r="C28" s="4">
        <v>21000</v>
      </c>
      <c r="D28" s="4"/>
      <c r="F28" s="7"/>
      <c r="G28" s="7"/>
      <c r="H28" s="7"/>
      <c r="I28" s="7"/>
    </row>
    <row r="29" spans="2:9" ht="18.75" x14ac:dyDescent="0.3">
      <c r="B29" s="8">
        <v>41076</v>
      </c>
      <c r="C29" s="4">
        <v>5134.5</v>
      </c>
      <c r="D29" s="4"/>
      <c r="F29" s="16" t="s">
        <v>6</v>
      </c>
      <c r="G29" s="17"/>
      <c r="H29" s="18"/>
      <c r="I29" s="7"/>
    </row>
    <row r="30" spans="2:9" ht="19.5" thickBot="1" x14ac:dyDescent="0.35">
      <c r="B30" s="8">
        <v>41076</v>
      </c>
      <c r="C30" s="4">
        <v>50000</v>
      </c>
      <c r="D30" s="4"/>
      <c r="F30" s="19" t="s">
        <v>5</v>
      </c>
      <c r="G30" s="20"/>
      <c r="H30" s="21">
        <f>G21-G26</f>
        <v>0</v>
      </c>
    </row>
    <row r="31" spans="2:9" ht="15.75" thickBot="1" x14ac:dyDescent="0.3">
      <c r="B31" s="8">
        <v>41076</v>
      </c>
      <c r="C31" s="4">
        <v>20000</v>
      </c>
      <c r="D31" s="4"/>
    </row>
    <row r="32" spans="2:9" ht="19.5" thickBot="1" x14ac:dyDescent="0.35">
      <c r="B32" s="8">
        <v>41076</v>
      </c>
      <c r="C32" s="32">
        <v>35000</v>
      </c>
      <c r="D32" s="4"/>
      <c r="F32" s="22"/>
      <c r="G32" s="23"/>
      <c r="H32" s="24"/>
    </row>
    <row r="33" spans="2:8" ht="19.5" thickTop="1" x14ac:dyDescent="0.3">
      <c r="B33" s="8"/>
      <c r="C33" s="4">
        <f>SUM(C27:C32)</f>
        <v>181134.5</v>
      </c>
      <c r="D33" s="4">
        <f>C33</f>
        <v>181134.5</v>
      </c>
      <c r="F33" s="25"/>
      <c r="G33" s="15"/>
      <c r="H33" s="26"/>
    </row>
    <row r="34" spans="2:8" ht="15.75" thickBot="1" x14ac:dyDescent="0.3">
      <c r="B34" s="8"/>
      <c r="C34" s="4"/>
      <c r="D34" s="4"/>
      <c r="F34" s="27"/>
      <c r="G34" s="28"/>
      <c r="H34" s="29"/>
    </row>
    <row r="35" spans="2:8" x14ac:dyDescent="0.25">
      <c r="B35" s="8"/>
      <c r="C35" s="4"/>
      <c r="D35" s="4"/>
    </row>
    <row r="36" spans="2:8" x14ac:dyDescent="0.25">
      <c r="B36" s="8">
        <v>41077</v>
      </c>
      <c r="C36" s="4">
        <v>50000</v>
      </c>
      <c r="D36" s="4"/>
    </row>
    <row r="37" spans="2:8" x14ac:dyDescent="0.25">
      <c r="B37" s="8">
        <v>41077</v>
      </c>
      <c r="C37" s="4">
        <v>5087.5</v>
      </c>
      <c r="D37" s="4"/>
    </row>
    <row r="38" spans="2:8" ht="15.75" thickBot="1" x14ac:dyDescent="0.3">
      <c r="B38" s="8">
        <v>41077</v>
      </c>
      <c r="C38" s="32">
        <v>13000</v>
      </c>
      <c r="D38" s="4"/>
    </row>
    <row r="39" spans="2:8" ht="15.75" thickTop="1" x14ac:dyDescent="0.25">
      <c r="B39" s="7"/>
      <c r="C39" s="4">
        <f>SUM(C36:C38)</f>
        <v>68087.5</v>
      </c>
      <c r="D39" s="4">
        <f>C39</f>
        <v>68087.5</v>
      </c>
    </row>
    <row r="40" spans="2:8" x14ac:dyDescent="0.25">
      <c r="B40" s="8"/>
      <c r="C40" s="4"/>
      <c r="D40" s="4"/>
    </row>
    <row r="41" spans="2:8" x14ac:dyDescent="0.25">
      <c r="B41" s="8"/>
      <c r="C41" s="4"/>
      <c r="D41" s="4"/>
    </row>
    <row r="42" spans="2:8" x14ac:dyDescent="0.25">
      <c r="B42" s="8"/>
      <c r="C42" s="4"/>
      <c r="D42" s="4"/>
    </row>
    <row r="43" spans="2:8" x14ac:dyDescent="0.25">
      <c r="B43" s="7"/>
      <c r="C43" s="4"/>
      <c r="D43" s="4"/>
    </row>
    <row r="44" spans="2:8" x14ac:dyDescent="0.25">
      <c r="B44" s="7"/>
      <c r="C44" s="4"/>
      <c r="D44" s="4"/>
    </row>
  </sheetData>
  <mergeCells count="2">
    <mergeCell ref="G21:H21"/>
    <mergeCell ref="G26:H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8" max="8" width="15.5703125" bestFit="1" customWidth="1"/>
  </cols>
  <sheetData>
    <row r="1" spans="2:8" ht="21" x14ac:dyDescent="0.35">
      <c r="D1" s="31" t="s">
        <v>0</v>
      </c>
      <c r="E1" s="30" t="s">
        <v>12</v>
      </c>
    </row>
    <row r="2" spans="2:8" x14ac:dyDescent="0.25">
      <c r="B2" s="1"/>
      <c r="F2" s="1"/>
      <c r="G2" s="2"/>
      <c r="H2" s="2"/>
    </row>
    <row r="3" spans="2:8" x14ac:dyDescent="0.25">
      <c r="B3" s="8">
        <v>41081</v>
      </c>
      <c r="C3" s="4">
        <v>20000</v>
      </c>
      <c r="D3" s="4"/>
      <c r="F3" s="8">
        <v>41086</v>
      </c>
      <c r="G3" s="4">
        <v>20000</v>
      </c>
      <c r="H3" s="4"/>
    </row>
    <row r="4" spans="2:8" x14ac:dyDescent="0.25">
      <c r="B4" s="8">
        <v>41081</v>
      </c>
      <c r="C4" s="4">
        <v>22000</v>
      </c>
      <c r="D4" s="4"/>
      <c r="F4" s="8">
        <v>41086</v>
      </c>
      <c r="G4" s="4">
        <v>15000</v>
      </c>
      <c r="H4" s="4"/>
    </row>
    <row r="5" spans="2:8" x14ac:dyDescent="0.25">
      <c r="B5" s="8">
        <v>41081</v>
      </c>
      <c r="C5" s="4">
        <v>12000</v>
      </c>
      <c r="D5" s="4"/>
      <c r="F5" s="8">
        <v>41086</v>
      </c>
      <c r="G5" s="4">
        <v>10000</v>
      </c>
      <c r="H5" s="4"/>
    </row>
    <row r="6" spans="2:8" ht="15.75" thickBot="1" x14ac:dyDescent="0.3">
      <c r="B6" s="8">
        <v>41081</v>
      </c>
      <c r="C6" s="3">
        <v>6409.5</v>
      </c>
      <c r="F6" s="8">
        <v>41086</v>
      </c>
      <c r="G6" s="3">
        <v>13250</v>
      </c>
    </row>
    <row r="7" spans="2:8" x14ac:dyDescent="0.25">
      <c r="B7" s="8"/>
      <c r="C7" s="4">
        <f>SUM(C3:C6)</f>
        <v>60409.5</v>
      </c>
      <c r="D7" s="4">
        <f>C7</f>
        <v>60409.5</v>
      </c>
      <c r="F7" s="8"/>
      <c r="G7" s="4">
        <f>SUM(G3:G6)</f>
        <v>58250</v>
      </c>
      <c r="H7" s="4">
        <f>G7</f>
        <v>58250</v>
      </c>
    </row>
    <row r="8" spans="2:8" x14ac:dyDescent="0.25">
      <c r="F8" s="8"/>
      <c r="G8" s="4"/>
      <c r="H8" s="4"/>
    </row>
    <row r="9" spans="2:8" ht="15.75" thickBot="1" x14ac:dyDescent="0.3">
      <c r="F9" s="8"/>
      <c r="G9" s="32"/>
      <c r="H9" s="4"/>
    </row>
    <row r="10" spans="2:8" ht="15.75" thickTop="1" x14ac:dyDescent="0.25">
      <c r="B10" s="8">
        <v>41082</v>
      </c>
      <c r="C10" s="4">
        <v>10000</v>
      </c>
      <c r="D10" s="4"/>
      <c r="F10" s="7"/>
      <c r="G10" s="4">
        <f>SUM(G8:G9)</f>
        <v>0</v>
      </c>
      <c r="H10" s="4">
        <f>G10</f>
        <v>0</v>
      </c>
    </row>
    <row r="11" spans="2:8" x14ac:dyDescent="0.25">
      <c r="B11" s="1">
        <v>41082</v>
      </c>
      <c r="C11" s="2">
        <v>3647</v>
      </c>
      <c r="D11" s="4"/>
      <c r="F11" s="8"/>
      <c r="G11" s="4"/>
      <c r="H11" s="4"/>
    </row>
    <row r="12" spans="2:8" x14ac:dyDescent="0.25">
      <c r="B12" s="8">
        <v>41082</v>
      </c>
      <c r="C12" s="4">
        <v>15000</v>
      </c>
      <c r="D12" s="4"/>
      <c r="F12" s="8"/>
      <c r="G12" s="4"/>
      <c r="H12" s="4"/>
    </row>
    <row r="13" spans="2:8" x14ac:dyDescent="0.25">
      <c r="B13" s="8">
        <v>41082</v>
      </c>
      <c r="C13" s="4">
        <v>20000</v>
      </c>
      <c r="D13" s="4"/>
      <c r="F13" s="8"/>
      <c r="G13" s="4"/>
      <c r="H13" s="4"/>
    </row>
    <row r="14" spans="2:8" x14ac:dyDescent="0.25">
      <c r="B14" s="8">
        <v>41082</v>
      </c>
      <c r="C14" s="4">
        <v>20000</v>
      </c>
      <c r="D14" s="4"/>
      <c r="F14" s="8"/>
      <c r="G14" s="4"/>
      <c r="H14" s="4"/>
    </row>
    <row r="15" spans="2:8" ht="15.75" thickBot="1" x14ac:dyDescent="0.3">
      <c r="B15" s="8">
        <v>41082</v>
      </c>
      <c r="C15" s="3">
        <v>20000</v>
      </c>
      <c r="D15" s="4"/>
      <c r="F15" s="8"/>
      <c r="G15" s="32"/>
      <c r="H15" s="4"/>
    </row>
    <row r="16" spans="2:8" x14ac:dyDescent="0.25">
      <c r="B16" s="8"/>
      <c r="C16" s="4">
        <f>SUM(C10:C15)</f>
        <v>88647</v>
      </c>
      <c r="D16" s="4">
        <f>C16</f>
        <v>88647</v>
      </c>
      <c r="F16" s="8"/>
      <c r="G16" s="4">
        <f>SUM(G12:G15)</f>
        <v>0</v>
      </c>
      <c r="H16" s="4">
        <f>G16</f>
        <v>0</v>
      </c>
    </row>
    <row r="17" spans="2:9" x14ac:dyDescent="0.25">
      <c r="B17" s="8"/>
      <c r="C17" s="4"/>
      <c r="D17" s="4"/>
      <c r="G17" s="2"/>
      <c r="H17" s="2"/>
    </row>
    <row r="18" spans="2:9" x14ac:dyDescent="0.25">
      <c r="B18" s="8">
        <v>40991</v>
      </c>
      <c r="C18" s="4">
        <v>20000</v>
      </c>
      <c r="D18" s="4"/>
      <c r="G18" s="2"/>
      <c r="H18" s="2"/>
    </row>
    <row r="19" spans="2:9" x14ac:dyDescent="0.25">
      <c r="B19" s="8">
        <v>41083</v>
      </c>
      <c r="C19" s="4">
        <v>20000</v>
      </c>
      <c r="D19" s="4"/>
      <c r="F19" s="1"/>
      <c r="G19" s="2"/>
      <c r="H19" s="2"/>
    </row>
    <row r="20" spans="2:9" ht="15.75" thickBot="1" x14ac:dyDescent="0.3">
      <c r="B20" s="8">
        <v>41083</v>
      </c>
      <c r="C20" s="4">
        <v>10000</v>
      </c>
      <c r="D20" s="4"/>
      <c r="F20" s="8"/>
      <c r="G20" s="4"/>
      <c r="H20" s="4"/>
      <c r="I20" s="7"/>
    </row>
    <row r="21" spans="2:9" ht="19.5" thickBot="1" x14ac:dyDescent="0.35">
      <c r="B21" s="8">
        <v>41083</v>
      </c>
      <c r="C21" s="4">
        <v>16000</v>
      </c>
      <c r="F21" s="5" t="s">
        <v>1</v>
      </c>
      <c r="G21" s="67">
        <f>H16+H10+H7+D39+D33+D25+D26+D16+D12+D7</f>
        <v>410666</v>
      </c>
      <c r="H21" s="68"/>
      <c r="I21" s="7"/>
    </row>
    <row r="22" spans="2:9" x14ac:dyDescent="0.25">
      <c r="B22" s="8">
        <v>41086</v>
      </c>
      <c r="C22" s="2">
        <v>3597</v>
      </c>
      <c r="F22" s="7"/>
      <c r="G22" s="4"/>
      <c r="H22" s="4"/>
      <c r="I22" s="7"/>
    </row>
    <row r="23" spans="2:9" ht="15.75" thickBot="1" x14ac:dyDescent="0.3">
      <c r="B23" s="8">
        <v>41083</v>
      </c>
      <c r="C23" s="4">
        <v>20000</v>
      </c>
      <c r="D23" s="4"/>
      <c r="F23" s="7"/>
      <c r="G23" s="4"/>
      <c r="H23" s="4"/>
      <c r="I23" s="7"/>
    </row>
    <row r="24" spans="2:9" ht="18.75" x14ac:dyDescent="0.3">
      <c r="B24" s="8">
        <v>41083</v>
      </c>
      <c r="C24" s="4">
        <v>20000</v>
      </c>
      <c r="D24" s="4"/>
      <c r="F24" s="9" t="s">
        <v>13</v>
      </c>
      <c r="G24" s="10"/>
      <c r="H24" s="11"/>
      <c r="I24" s="7"/>
    </row>
    <row r="25" spans="2:9" ht="19.5" thickBot="1" x14ac:dyDescent="0.35">
      <c r="B25" s="8">
        <v>41083</v>
      </c>
      <c r="C25" s="3">
        <v>20000</v>
      </c>
      <c r="D25" s="4"/>
      <c r="F25" s="33">
        <v>1</v>
      </c>
      <c r="G25" s="71">
        <v>200000</v>
      </c>
      <c r="H25" s="72"/>
      <c r="I25" s="7"/>
    </row>
    <row r="26" spans="2:9" ht="19.5" thickBot="1" x14ac:dyDescent="0.35">
      <c r="B26" s="8"/>
      <c r="C26" s="4">
        <f>SUM(C18:C25)</f>
        <v>129597</v>
      </c>
      <c r="D26" s="4">
        <f>C26</f>
        <v>129597</v>
      </c>
      <c r="F26" s="33">
        <v>2</v>
      </c>
      <c r="G26" s="71">
        <v>9039</v>
      </c>
      <c r="H26" s="72"/>
      <c r="I26" s="7"/>
    </row>
    <row r="27" spans="2:9" ht="19.5" thickBot="1" x14ac:dyDescent="0.35">
      <c r="B27" s="8"/>
      <c r="F27" s="33">
        <v>3</v>
      </c>
      <c r="G27" s="71">
        <v>201627</v>
      </c>
      <c r="H27" s="72"/>
      <c r="I27" s="7"/>
    </row>
    <row r="28" spans="2:9" x14ac:dyDescent="0.25">
      <c r="B28" s="8">
        <v>41084</v>
      </c>
      <c r="C28" s="4">
        <v>20000</v>
      </c>
      <c r="D28" s="4"/>
      <c r="F28" s="7"/>
      <c r="G28" s="7"/>
      <c r="H28" s="7"/>
      <c r="I28" s="7"/>
    </row>
    <row r="29" spans="2:9" x14ac:dyDescent="0.25">
      <c r="B29" s="8">
        <v>41084</v>
      </c>
      <c r="C29" s="4">
        <v>20000</v>
      </c>
      <c r="D29" s="4"/>
      <c r="I29" s="7"/>
    </row>
    <row r="30" spans="2:9" ht="15.75" thickBot="1" x14ac:dyDescent="0.3">
      <c r="B30" s="8">
        <v>41084</v>
      </c>
      <c r="C30" s="4">
        <v>4092</v>
      </c>
      <c r="D30" s="4"/>
    </row>
    <row r="31" spans="2:9" ht="18.75" x14ac:dyDescent="0.3">
      <c r="B31" s="8">
        <v>41084</v>
      </c>
      <c r="C31" s="4">
        <v>20000</v>
      </c>
      <c r="D31" s="4"/>
      <c r="F31" s="16" t="s">
        <v>6</v>
      </c>
      <c r="G31" s="17"/>
      <c r="H31" s="18"/>
    </row>
    <row r="32" spans="2:9" ht="19.5" thickBot="1" x14ac:dyDescent="0.35">
      <c r="B32" s="8"/>
      <c r="C32" s="32">
        <v>0</v>
      </c>
      <c r="D32" s="4"/>
      <c r="F32" s="19" t="s">
        <v>5</v>
      </c>
      <c r="G32" s="20"/>
      <c r="H32" s="21">
        <f>G21-G26-G25-G27</f>
        <v>0</v>
      </c>
    </row>
    <row r="33" spans="2:8" ht="16.5" thickTop="1" thickBot="1" x14ac:dyDescent="0.3">
      <c r="B33" s="8"/>
      <c r="C33" s="4">
        <f>SUM(C27:C32)</f>
        <v>64092</v>
      </c>
      <c r="D33" s="4">
        <f>C33</f>
        <v>64092</v>
      </c>
    </row>
    <row r="34" spans="2:8" ht="18.75" x14ac:dyDescent="0.3">
      <c r="B34" s="8"/>
      <c r="C34" s="4"/>
      <c r="D34" s="4"/>
      <c r="F34" s="22"/>
      <c r="G34" s="23"/>
      <c r="H34" s="24"/>
    </row>
    <row r="35" spans="2:8" ht="18.75" x14ac:dyDescent="0.3">
      <c r="D35" s="4"/>
      <c r="F35" s="25"/>
      <c r="G35" s="15"/>
      <c r="H35" s="26"/>
    </row>
    <row r="36" spans="2:8" ht="15.75" thickBot="1" x14ac:dyDescent="0.3">
      <c r="D36" s="4"/>
      <c r="F36" s="27"/>
      <c r="G36" s="28"/>
      <c r="H36" s="29"/>
    </row>
    <row r="37" spans="2:8" x14ac:dyDescent="0.25">
      <c r="B37" s="8">
        <v>41085</v>
      </c>
      <c r="C37" s="4">
        <v>1700</v>
      </c>
      <c r="D37" s="4"/>
    </row>
    <row r="38" spans="2:8" ht="15.75" thickBot="1" x14ac:dyDescent="0.3">
      <c r="B38" s="8">
        <v>41085</v>
      </c>
      <c r="C38" s="3">
        <v>7970.5</v>
      </c>
      <c r="D38" s="4"/>
    </row>
    <row r="39" spans="2:8" x14ac:dyDescent="0.25">
      <c r="B39" s="7"/>
      <c r="C39" s="4">
        <f>SUM(C37:C38)</f>
        <v>9670.5</v>
      </c>
      <c r="D39" s="4">
        <f>C39</f>
        <v>9670.5</v>
      </c>
    </row>
    <row r="40" spans="2:8" x14ac:dyDescent="0.25">
      <c r="B40" s="8"/>
      <c r="C40" s="4"/>
      <c r="D40" s="4"/>
    </row>
    <row r="41" spans="2:8" x14ac:dyDescent="0.25">
      <c r="B41" s="8"/>
      <c r="C41" s="4"/>
      <c r="D41" s="4"/>
    </row>
    <row r="42" spans="2:8" x14ac:dyDescent="0.25">
      <c r="B42" s="8"/>
      <c r="C42" s="4"/>
      <c r="D42" s="4"/>
    </row>
    <row r="43" spans="2:8" x14ac:dyDescent="0.25">
      <c r="B43" s="7"/>
      <c r="C43" s="4"/>
      <c r="D43" s="4"/>
    </row>
    <row r="44" spans="2:8" x14ac:dyDescent="0.25">
      <c r="B44" s="7"/>
      <c r="C44" s="4"/>
      <c r="D44" s="4"/>
    </row>
  </sheetData>
  <mergeCells count="4">
    <mergeCell ref="G21:H21"/>
    <mergeCell ref="G26:H26"/>
    <mergeCell ref="G25:H25"/>
    <mergeCell ref="G27:H2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8" max="8" width="15.5703125" bestFit="1" customWidth="1"/>
  </cols>
  <sheetData>
    <row r="1" spans="2:8" ht="21" x14ac:dyDescent="0.35">
      <c r="D1" s="31" t="s">
        <v>0</v>
      </c>
      <c r="E1" s="30" t="s">
        <v>14</v>
      </c>
    </row>
    <row r="2" spans="2:8" x14ac:dyDescent="0.25">
      <c r="B2" s="1"/>
      <c r="F2" s="1"/>
      <c r="G2" s="2"/>
      <c r="H2" s="2"/>
    </row>
    <row r="3" spans="2:8" ht="15.75" thickBot="1" x14ac:dyDescent="0.3">
      <c r="B3" s="8">
        <v>41086</v>
      </c>
      <c r="C3" s="3">
        <v>7832</v>
      </c>
      <c r="F3" s="8">
        <v>41092</v>
      </c>
      <c r="G3" s="4">
        <v>20000</v>
      </c>
      <c r="H3" s="4"/>
    </row>
    <row r="4" spans="2:8" x14ac:dyDescent="0.25">
      <c r="B4" s="8"/>
      <c r="C4" s="4">
        <f>SUM(C3)</f>
        <v>7832</v>
      </c>
      <c r="D4" s="4">
        <f>C4</f>
        <v>7832</v>
      </c>
      <c r="F4" s="8">
        <v>41092</v>
      </c>
      <c r="G4" s="4">
        <v>20000</v>
      </c>
      <c r="H4" s="4"/>
    </row>
    <row r="5" spans="2:8" x14ac:dyDescent="0.25">
      <c r="B5" s="8"/>
      <c r="C5" s="4"/>
      <c r="D5" s="4"/>
      <c r="F5" s="8">
        <v>41092</v>
      </c>
      <c r="G5" s="4">
        <v>20000</v>
      </c>
      <c r="H5" s="4"/>
    </row>
    <row r="6" spans="2:8" x14ac:dyDescent="0.25">
      <c r="B6" s="1">
        <v>41087</v>
      </c>
      <c r="C6" s="2">
        <v>20000</v>
      </c>
      <c r="D6" s="4"/>
      <c r="F6" s="8">
        <v>41092</v>
      </c>
      <c r="G6" s="4">
        <v>20000</v>
      </c>
    </row>
    <row r="7" spans="2:8" x14ac:dyDescent="0.25">
      <c r="B7" s="8">
        <v>41087</v>
      </c>
      <c r="C7" s="4">
        <v>20000</v>
      </c>
      <c r="D7" s="4"/>
      <c r="F7" s="8">
        <v>41092</v>
      </c>
      <c r="G7" s="34">
        <v>3400</v>
      </c>
    </row>
    <row r="8" spans="2:8" x14ac:dyDescent="0.25">
      <c r="B8" s="8">
        <v>41087</v>
      </c>
      <c r="C8" s="4">
        <v>17000</v>
      </c>
      <c r="D8" s="4"/>
      <c r="F8" s="8">
        <v>41092</v>
      </c>
      <c r="G8" s="34">
        <v>20000</v>
      </c>
    </row>
    <row r="9" spans="2:8" ht="15.75" thickBot="1" x14ac:dyDescent="0.3">
      <c r="B9" s="8">
        <v>41087</v>
      </c>
      <c r="C9" s="4">
        <v>9544</v>
      </c>
      <c r="D9" s="4"/>
      <c r="F9" s="8">
        <v>41092</v>
      </c>
      <c r="G9" s="32">
        <v>7173.5</v>
      </c>
      <c r="H9" s="4"/>
    </row>
    <row r="10" spans="2:8" ht="16.5" thickTop="1" thickBot="1" x14ac:dyDescent="0.3">
      <c r="B10" s="8"/>
      <c r="C10" s="3">
        <v>0</v>
      </c>
      <c r="D10" s="4"/>
      <c r="F10" s="7"/>
      <c r="G10" s="4">
        <f>SUM(G3:G9)</f>
        <v>110573.5</v>
      </c>
      <c r="H10" s="4">
        <f>G10</f>
        <v>110573.5</v>
      </c>
    </row>
    <row r="11" spans="2:8" x14ac:dyDescent="0.25">
      <c r="B11" s="8"/>
      <c r="C11" s="4">
        <f>SUM(C6:C10)</f>
        <v>66544</v>
      </c>
      <c r="D11" s="4">
        <f>C11</f>
        <v>66544</v>
      </c>
      <c r="F11" s="8"/>
      <c r="G11" s="4"/>
      <c r="H11" s="4"/>
    </row>
    <row r="12" spans="2:8" x14ac:dyDescent="0.25">
      <c r="F12" s="8">
        <v>41093</v>
      </c>
      <c r="G12" s="4">
        <v>6329.5</v>
      </c>
      <c r="H12" s="4"/>
    </row>
    <row r="13" spans="2:8" x14ac:dyDescent="0.25">
      <c r="F13" s="8">
        <v>41093</v>
      </c>
      <c r="G13" s="4">
        <v>15000</v>
      </c>
      <c r="H13" s="4"/>
    </row>
    <row r="14" spans="2:8" x14ac:dyDescent="0.25">
      <c r="B14" s="8">
        <v>41088</v>
      </c>
      <c r="C14" s="4">
        <v>10000</v>
      </c>
      <c r="F14" s="8">
        <v>41093</v>
      </c>
      <c r="G14" s="4">
        <v>15000</v>
      </c>
      <c r="H14" s="4"/>
    </row>
    <row r="15" spans="2:8" x14ac:dyDescent="0.25">
      <c r="B15" s="8">
        <v>41088</v>
      </c>
      <c r="C15" s="2">
        <v>20000</v>
      </c>
      <c r="F15" s="8">
        <v>41093</v>
      </c>
      <c r="G15" s="34">
        <v>40000</v>
      </c>
    </row>
    <row r="16" spans="2:8" ht="15.75" thickBot="1" x14ac:dyDescent="0.3">
      <c r="B16" s="8">
        <v>41088</v>
      </c>
      <c r="C16" s="4">
        <v>1385.5</v>
      </c>
      <c r="D16" s="4"/>
      <c r="F16" s="8">
        <v>41093</v>
      </c>
      <c r="G16" s="32">
        <v>11250</v>
      </c>
      <c r="H16" s="4"/>
    </row>
    <row r="17" spans="2:9" ht="15.75" thickTop="1" x14ac:dyDescent="0.25">
      <c r="B17" s="8">
        <v>41088</v>
      </c>
      <c r="C17" s="4">
        <v>20000</v>
      </c>
      <c r="D17" s="4"/>
      <c r="G17" s="4">
        <f>SUM(G12:G16)</f>
        <v>87579.5</v>
      </c>
      <c r="H17" s="4">
        <f>G17</f>
        <v>87579.5</v>
      </c>
    </row>
    <row r="18" spans="2:9" ht="15.75" thickBot="1" x14ac:dyDescent="0.3">
      <c r="B18" s="8">
        <v>41088</v>
      </c>
      <c r="C18" s="3">
        <v>20000</v>
      </c>
      <c r="D18" s="4"/>
      <c r="G18" s="2"/>
      <c r="H18" s="2"/>
    </row>
    <row r="19" spans="2:9" x14ac:dyDescent="0.25">
      <c r="B19" s="8"/>
      <c r="C19" s="4">
        <f>SUM(C14:C18)</f>
        <v>71385.5</v>
      </c>
      <c r="D19" s="4">
        <f>C19</f>
        <v>71385.5</v>
      </c>
      <c r="F19" s="1"/>
      <c r="G19" s="2"/>
      <c r="H19" s="2"/>
    </row>
    <row r="20" spans="2:9" ht="15.75" thickBot="1" x14ac:dyDescent="0.3">
      <c r="B20" s="8"/>
      <c r="C20" s="4"/>
      <c r="D20" s="4"/>
      <c r="F20" s="8"/>
      <c r="G20" s="4"/>
      <c r="H20" s="4"/>
      <c r="I20" s="7"/>
    </row>
    <row r="21" spans="2:9" ht="19.5" thickBot="1" x14ac:dyDescent="0.35">
      <c r="F21" s="5" t="s">
        <v>1</v>
      </c>
      <c r="G21" s="67">
        <f>H17+H10+D4+D11+D19+D28+D37+D44</f>
        <v>663605.5</v>
      </c>
      <c r="H21" s="68"/>
      <c r="I21" s="7"/>
    </row>
    <row r="22" spans="2:9" x14ac:dyDescent="0.25">
      <c r="B22" s="8">
        <v>41089</v>
      </c>
      <c r="C22" s="4">
        <v>20000</v>
      </c>
      <c r="D22" s="4"/>
      <c r="F22" s="7"/>
      <c r="G22" s="4"/>
      <c r="H22" s="4"/>
      <c r="I22" s="7"/>
    </row>
    <row r="23" spans="2:9" ht="15.75" thickBot="1" x14ac:dyDescent="0.3">
      <c r="B23" s="8">
        <v>41089</v>
      </c>
      <c r="C23" s="4">
        <v>20000</v>
      </c>
      <c r="D23" s="4"/>
      <c r="F23" s="7"/>
      <c r="G23" s="4"/>
      <c r="H23" s="4"/>
      <c r="I23" s="7"/>
    </row>
    <row r="24" spans="2:9" ht="18.75" x14ac:dyDescent="0.3">
      <c r="B24" s="8">
        <v>41089</v>
      </c>
      <c r="C24" s="4">
        <v>20000</v>
      </c>
      <c r="D24" s="4"/>
      <c r="F24" s="9" t="s">
        <v>13</v>
      </c>
      <c r="G24" s="10"/>
      <c r="H24" s="11"/>
      <c r="I24" s="7"/>
    </row>
    <row r="25" spans="2:9" ht="19.5" thickBot="1" x14ac:dyDescent="0.35">
      <c r="B25" s="8">
        <v>41089</v>
      </c>
      <c r="C25" s="4">
        <v>20000</v>
      </c>
      <c r="D25" s="4"/>
      <c r="F25" s="33">
        <v>1</v>
      </c>
      <c r="G25" s="71">
        <v>325000</v>
      </c>
      <c r="H25" s="72"/>
      <c r="I25" s="7"/>
    </row>
    <row r="26" spans="2:9" ht="19.5" thickBot="1" x14ac:dyDescent="0.35">
      <c r="B26" s="8">
        <v>41089</v>
      </c>
      <c r="C26" s="2">
        <v>12000</v>
      </c>
      <c r="D26" s="4"/>
      <c r="F26" s="33">
        <v>2</v>
      </c>
      <c r="G26" s="71">
        <v>338605.5</v>
      </c>
      <c r="H26" s="72"/>
      <c r="I26" s="7"/>
    </row>
    <row r="27" spans="2:9" ht="19.5" thickBot="1" x14ac:dyDescent="0.35">
      <c r="B27" s="8">
        <v>41089</v>
      </c>
      <c r="C27" s="32">
        <v>3260</v>
      </c>
      <c r="F27" s="33">
        <v>3</v>
      </c>
      <c r="G27" s="71">
        <v>0</v>
      </c>
      <c r="H27" s="72"/>
      <c r="I27" s="7"/>
    </row>
    <row r="28" spans="2:9" ht="15.75" thickTop="1" x14ac:dyDescent="0.25">
      <c r="B28" s="8"/>
      <c r="C28" s="4">
        <f>SUM(C22:C27)</f>
        <v>95260</v>
      </c>
      <c r="D28" s="4">
        <f>C28</f>
        <v>95260</v>
      </c>
      <c r="F28" s="7"/>
      <c r="G28" s="7"/>
      <c r="H28" s="7"/>
      <c r="I28" s="7"/>
    </row>
    <row r="29" spans="2:9" x14ac:dyDescent="0.25">
      <c r="I29" s="7"/>
    </row>
    <row r="30" spans="2:9" ht="15.75" thickBot="1" x14ac:dyDescent="0.3">
      <c r="B30" s="8">
        <v>41090</v>
      </c>
      <c r="C30" s="4">
        <v>20000</v>
      </c>
      <c r="D30" s="4"/>
    </row>
    <row r="31" spans="2:9" ht="18.75" x14ac:dyDescent="0.3">
      <c r="B31" s="8">
        <v>41090</v>
      </c>
      <c r="C31" s="4">
        <v>20000</v>
      </c>
      <c r="D31" s="4"/>
      <c r="F31" s="16" t="s">
        <v>6</v>
      </c>
      <c r="G31" s="17"/>
      <c r="H31" s="18"/>
    </row>
    <row r="32" spans="2:9" ht="19.5" thickBot="1" x14ac:dyDescent="0.35">
      <c r="B32" s="8">
        <v>41090</v>
      </c>
      <c r="C32" s="4">
        <v>20000</v>
      </c>
      <c r="D32" s="4"/>
      <c r="F32" s="19" t="s">
        <v>5</v>
      </c>
      <c r="G32" s="20"/>
      <c r="H32" s="21">
        <f>G21-G26-G25-G27</f>
        <v>0</v>
      </c>
    </row>
    <row r="33" spans="2:8" ht="15.75" thickBot="1" x14ac:dyDescent="0.3">
      <c r="B33" s="8">
        <v>41090</v>
      </c>
      <c r="C33" s="4">
        <v>20000</v>
      </c>
      <c r="D33"/>
    </row>
    <row r="34" spans="2:8" ht="18.75" x14ac:dyDescent="0.3">
      <c r="B34" s="8">
        <v>41090</v>
      </c>
      <c r="C34" s="4">
        <v>1215.5</v>
      </c>
      <c r="D34" s="4"/>
      <c r="F34" s="22"/>
      <c r="G34" s="23"/>
      <c r="H34" s="24"/>
    </row>
    <row r="35" spans="2:8" ht="18.75" x14ac:dyDescent="0.3">
      <c r="B35" s="8">
        <v>41090</v>
      </c>
      <c r="C35" s="4">
        <v>20000</v>
      </c>
      <c r="D35" s="4"/>
      <c r="F35" s="25"/>
      <c r="G35" s="15"/>
      <c r="H35" s="26"/>
    </row>
    <row r="36" spans="2:8" ht="15.75" thickBot="1" x14ac:dyDescent="0.3">
      <c r="B36" s="8">
        <v>41090</v>
      </c>
      <c r="C36" s="32">
        <v>30000</v>
      </c>
      <c r="D36" s="4"/>
      <c r="F36" s="27"/>
      <c r="G36" s="28"/>
      <c r="H36" s="29"/>
    </row>
    <row r="37" spans="2:8" ht="15.75" thickTop="1" x14ac:dyDescent="0.25">
      <c r="B37" s="7"/>
      <c r="C37" s="4">
        <f>SUM(C30:C36)</f>
        <v>131215.5</v>
      </c>
      <c r="D37" s="4">
        <f>C37</f>
        <v>131215.5</v>
      </c>
    </row>
    <row r="39" spans="2:8" x14ac:dyDescent="0.25">
      <c r="B39" s="8">
        <v>41091</v>
      </c>
      <c r="C39" s="4">
        <v>8215.5</v>
      </c>
      <c r="D39" s="4"/>
    </row>
    <row r="40" spans="2:8" x14ac:dyDescent="0.25">
      <c r="B40" s="8">
        <v>41091</v>
      </c>
      <c r="C40" s="4">
        <v>25000</v>
      </c>
      <c r="D40" s="4"/>
    </row>
    <row r="41" spans="2:8" x14ac:dyDescent="0.25">
      <c r="B41" s="8">
        <v>41091</v>
      </c>
      <c r="C41" s="4">
        <v>20000</v>
      </c>
      <c r="D41" s="4"/>
    </row>
    <row r="42" spans="2:8" x14ac:dyDescent="0.25">
      <c r="B42" s="8">
        <v>41091</v>
      </c>
      <c r="C42" s="4">
        <v>20000</v>
      </c>
      <c r="D42"/>
    </row>
    <row r="43" spans="2:8" ht="15.75" thickBot="1" x14ac:dyDescent="0.3">
      <c r="B43" s="8">
        <v>41091</v>
      </c>
      <c r="C43" s="32">
        <v>20000</v>
      </c>
      <c r="D43" s="4"/>
    </row>
    <row r="44" spans="2:8" ht="15.75" thickTop="1" x14ac:dyDescent="0.25">
      <c r="B44" s="8"/>
      <c r="C44" s="4">
        <f>SUM(C39:C43)</f>
        <v>93215.5</v>
      </c>
      <c r="D44" s="4">
        <f>C44</f>
        <v>93215.5</v>
      </c>
    </row>
  </sheetData>
  <mergeCells count="4">
    <mergeCell ref="G21:H21"/>
    <mergeCell ref="G25:H25"/>
    <mergeCell ref="G26:H26"/>
    <mergeCell ref="G27:H27"/>
  </mergeCells>
  <pageMargins left="0.7" right="0.7" top="0.35" bottom="0.55000000000000004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sqref="A1:XFD1048576"/>
    </sheetView>
  </sheetViews>
  <sheetFormatPr baseColWidth="10" defaultRowHeight="15" x14ac:dyDescent="0.25"/>
  <cols>
    <col min="1" max="1" width="4.42578125" customWidth="1"/>
    <col min="3" max="3" width="11.42578125" style="2"/>
    <col min="4" max="4" width="13" style="2" bestFit="1" customWidth="1"/>
    <col min="5" max="5" width="7.7109375" customWidth="1"/>
    <col min="8" max="8" width="15.5703125" bestFit="1" customWidth="1"/>
  </cols>
  <sheetData>
    <row r="1" spans="2:8" ht="21" x14ac:dyDescent="0.35">
      <c r="D1" s="31" t="s">
        <v>0</v>
      </c>
      <c r="E1" s="30" t="s">
        <v>15</v>
      </c>
    </row>
    <row r="2" spans="2:8" x14ac:dyDescent="0.25">
      <c r="B2" s="1"/>
      <c r="F2" s="1"/>
      <c r="G2" s="2"/>
      <c r="H2" s="2"/>
    </row>
    <row r="3" spans="2:8" ht="15.75" thickBot="1" x14ac:dyDescent="0.3">
      <c r="B3" s="8"/>
      <c r="C3" s="3"/>
      <c r="F3" s="8"/>
      <c r="G3" s="4"/>
      <c r="H3" s="4"/>
    </row>
    <row r="4" spans="2:8" x14ac:dyDescent="0.25">
      <c r="B4" s="8"/>
      <c r="C4" s="4"/>
      <c r="D4" s="4"/>
      <c r="F4" s="8"/>
      <c r="G4" s="4"/>
      <c r="H4" s="4"/>
    </row>
    <row r="5" spans="2:8" x14ac:dyDescent="0.25">
      <c r="B5" s="8">
        <v>41094</v>
      </c>
      <c r="C5" s="4">
        <v>6230.5</v>
      </c>
      <c r="D5" s="4"/>
      <c r="F5" s="8"/>
      <c r="G5" s="4"/>
      <c r="H5" s="4"/>
    </row>
    <row r="6" spans="2:8" x14ac:dyDescent="0.25">
      <c r="B6" s="1">
        <v>41094</v>
      </c>
      <c r="C6" s="2">
        <v>25000</v>
      </c>
      <c r="D6" s="4"/>
      <c r="F6" s="8">
        <v>41099</v>
      </c>
      <c r="G6" s="4">
        <v>25000</v>
      </c>
    </row>
    <row r="7" spans="2:8" x14ac:dyDescent="0.25">
      <c r="B7" s="8">
        <v>41094</v>
      </c>
      <c r="C7" s="4">
        <v>10000</v>
      </c>
      <c r="D7" s="4"/>
      <c r="F7" s="8">
        <v>41099</v>
      </c>
      <c r="G7" s="34">
        <v>25000</v>
      </c>
    </row>
    <row r="8" spans="2:8" x14ac:dyDescent="0.25">
      <c r="B8" s="8">
        <v>41094</v>
      </c>
      <c r="C8" s="4">
        <v>20000</v>
      </c>
      <c r="D8" s="4"/>
      <c r="F8" s="8">
        <v>41099</v>
      </c>
      <c r="G8" s="34">
        <v>25000</v>
      </c>
    </row>
    <row r="9" spans="2:8" ht="15.75" thickBot="1" x14ac:dyDescent="0.3">
      <c r="B9" s="8">
        <v>41094</v>
      </c>
      <c r="C9" s="4">
        <v>25000</v>
      </c>
      <c r="D9" s="4"/>
      <c r="F9" s="8">
        <v>41099</v>
      </c>
      <c r="G9" s="32">
        <v>10000</v>
      </c>
      <c r="H9" s="4"/>
    </row>
    <row r="10" spans="2:8" ht="16.5" thickTop="1" thickBot="1" x14ac:dyDescent="0.3">
      <c r="B10" s="8">
        <v>41094</v>
      </c>
      <c r="C10" s="3">
        <v>20850</v>
      </c>
      <c r="D10" s="4"/>
      <c r="F10" s="7"/>
      <c r="G10" s="4">
        <f>SUM(G3:G9)</f>
        <v>85000</v>
      </c>
      <c r="H10" s="4">
        <f>G10</f>
        <v>85000</v>
      </c>
    </row>
    <row r="11" spans="2:8" x14ac:dyDescent="0.25">
      <c r="B11" s="8"/>
      <c r="C11" s="4">
        <f>SUM(C5:C10)</f>
        <v>107080.5</v>
      </c>
      <c r="D11" s="4">
        <f>C11</f>
        <v>107080.5</v>
      </c>
      <c r="F11" s="8"/>
      <c r="G11" s="4"/>
      <c r="H11" s="4"/>
    </row>
    <row r="12" spans="2:8" x14ac:dyDescent="0.25">
      <c r="F12" s="8">
        <v>41100</v>
      </c>
      <c r="G12" s="4">
        <v>8613.5</v>
      </c>
      <c r="H12" s="4"/>
    </row>
    <row r="13" spans="2:8" x14ac:dyDescent="0.25">
      <c r="F13" s="8">
        <v>41100</v>
      </c>
      <c r="G13" s="4">
        <v>20000</v>
      </c>
      <c r="H13" s="4"/>
    </row>
    <row r="14" spans="2:8" x14ac:dyDescent="0.25">
      <c r="B14" s="8"/>
      <c r="C14" s="4"/>
      <c r="F14" s="8">
        <v>41100</v>
      </c>
      <c r="G14" s="4">
        <v>20000</v>
      </c>
      <c r="H14" s="4"/>
    </row>
    <row r="15" spans="2:8" x14ac:dyDescent="0.25">
      <c r="B15" s="8">
        <v>41095</v>
      </c>
      <c r="C15" s="2">
        <v>30000</v>
      </c>
      <c r="F15" s="8">
        <v>41100</v>
      </c>
      <c r="G15" s="34">
        <v>20000</v>
      </c>
    </row>
    <row r="16" spans="2:8" x14ac:dyDescent="0.25">
      <c r="B16" s="8">
        <v>41095</v>
      </c>
      <c r="C16" s="4">
        <v>30000</v>
      </c>
      <c r="D16" s="4"/>
      <c r="F16" s="8">
        <v>41100</v>
      </c>
      <c r="G16" s="4">
        <v>20000</v>
      </c>
      <c r="H16" s="4"/>
    </row>
    <row r="17" spans="2:9" ht="15.75" thickBot="1" x14ac:dyDescent="0.3">
      <c r="B17" s="8">
        <v>41095</v>
      </c>
      <c r="C17" s="4">
        <v>6545.5</v>
      </c>
      <c r="D17" s="4"/>
      <c r="F17" s="1">
        <v>41100</v>
      </c>
      <c r="G17" s="32">
        <v>20000</v>
      </c>
    </row>
    <row r="18" spans="2:9" ht="16.5" thickTop="1" thickBot="1" x14ac:dyDescent="0.3">
      <c r="B18" s="8">
        <v>41095</v>
      </c>
      <c r="C18" s="3">
        <v>11200</v>
      </c>
      <c r="D18" s="4"/>
      <c r="G18" s="4">
        <f>SUM(G12:G17)</f>
        <v>108613.5</v>
      </c>
      <c r="H18" s="4">
        <f>G18</f>
        <v>108613.5</v>
      </c>
    </row>
    <row r="19" spans="2:9" x14ac:dyDescent="0.25">
      <c r="B19" s="8"/>
      <c r="C19" s="4">
        <f>SUM(C14:C18)</f>
        <v>77745.5</v>
      </c>
      <c r="D19" s="4">
        <f>C19</f>
        <v>77745.5</v>
      </c>
      <c r="F19" s="1"/>
      <c r="G19" s="2"/>
      <c r="H19" s="2"/>
    </row>
    <row r="20" spans="2:9" ht="15.75" thickBot="1" x14ac:dyDescent="0.3">
      <c r="B20" s="8"/>
      <c r="C20" s="4"/>
      <c r="D20" s="4"/>
      <c r="F20" s="8"/>
      <c r="G20" s="4"/>
      <c r="H20" s="4"/>
      <c r="I20" s="7"/>
    </row>
    <row r="21" spans="2:9" ht="19.5" thickBot="1" x14ac:dyDescent="0.35">
      <c r="B21" s="1">
        <v>41096</v>
      </c>
      <c r="C21" s="2">
        <v>40000</v>
      </c>
      <c r="F21" s="5" t="s">
        <v>1</v>
      </c>
      <c r="G21" s="67">
        <f>H18+H10+D4+D11+D19+D28+D37+D44</f>
        <v>642093</v>
      </c>
      <c r="H21" s="68"/>
      <c r="I21" s="7"/>
    </row>
    <row r="22" spans="2:9" x14ac:dyDescent="0.25">
      <c r="B22" s="8">
        <v>41096</v>
      </c>
      <c r="C22" s="4">
        <v>15000</v>
      </c>
      <c r="D22" s="4"/>
      <c r="F22" s="7"/>
      <c r="G22" s="4"/>
      <c r="H22" s="4"/>
      <c r="I22" s="7"/>
    </row>
    <row r="23" spans="2:9" ht="15.75" thickBot="1" x14ac:dyDescent="0.3">
      <c r="B23" s="8">
        <v>41096</v>
      </c>
      <c r="C23" s="4">
        <v>20000</v>
      </c>
      <c r="D23" s="4"/>
      <c r="F23" s="7"/>
      <c r="G23" s="4"/>
      <c r="H23" s="4"/>
      <c r="I23" s="7"/>
    </row>
    <row r="24" spans="2:9" ht="18.75" x14ac:dyDescent="0.3">
      <c r="B24" s="8">
        <v>41096</v>
      </c>
      <c r="C24" s="4">
        <v>20000</v>
      </c>
      <c r="D24" s="4"/>
      <c r="F24" s="9" t="s">
        <v>13</v>
      </c>
      <c r="G24" s="10"/>
      <c r="H24" s="11"/>
      <c r="I24" s="7"/>
    </row>
    <row r="25" spans="2:9" ht="19.5" thickBot="1" x14ac:dyDescent="0.35">
      <c r="B25" s="8">
        <v>41096</v>
      </c>
      <c r="C25" s="4">
        <v>6300</v>
      </c>
      <c r="D25" s="4"/>
      <c r="F25" s="33">
        <v>1</v>
      </c>
      <c r="G25" s="71">
        <v>200000</v>
      </c>
      <c r="H25" s="72"/>
      <c r="I25" s="7"/>
    </row>
    <row r="26" spans="2:9" ht="19.5" thickBot="1" x14ac:dyDescent="0.35">
      <c r="B26" s="8">
        <v>41096</v>
      </c>
      <c r="C26" s="2">
        <v>6478</v>
      </c>
      <c r="D26" s="4"/>
      <c r="F26" s="33">
        <v>2</v>
      </c>
      <c r="G26" s="71">
        <v>200000</v>
      </c>
      <c r="H26" s="72"/>
      <c r="I26" s="7"/>
    </row>
    <row r="27" spans="2:9" ht="19.5" thickBot="1" x14ac:dyDescent="0.35">
      <c r="B27" s="8"/>
      <c r="C27" s="32">
        <v>0</v>
      </c>
      <c r="F27" s="33">
        <v>3</v>
      </c>
      <c r="G27" s="71">
        <v>242093</v>
      </c>
      <c r="H27" s="72"/>
      <c r="I27" s="7"/>
    </row>
    <row r="28" spans="2:9" ht="15.75" thickTop="1" x14ac:dyDescent="0.25">
      <c r="B28" s="8"/>
      <c r="C28" s="4">
        <f>SUM(C21:C27)</f>
        <v>107778</v>
      </c>
      <c r="D28" s="4">
        <f>C28</f>
        <v>107778</v>
      </c>
      <c r="F28" s="7"/>
      <c r="G28" s="7"/>
      <c r="H28" s="7"/>
      <c r="I28" s="7"/>
    </row>
    <row r="29" spans="2:9" x14ac:dyDescent="0.25">
      <c r="I29" s="7"/>
    </row>
    <row r="30" spans="2:9" ht="15.75" thickBot="1" x14ac:dyDescent="0.3">
      <c r="B30" s="8"/>
      <c r="C30" s="4"/>
      <c r="D30" s="4"/>
    </row>
    <row r="31" spans="2:9" ht="18.75" x14ac:dyDescent="0.3">
      <c r="B31" s="8"/>
      <c r="C31" s="4"/>
      <c r="D31" s="4"/>
      <c r="F31" s="16" t="s">
        <v>6</v>
      </c>
      <c r="G31" s="17"/>
      <c r="H31" s="18"/>
    </row>
    <row r="32" spans="2:9" ht="19.5" thickBot="1" x14ac:dyDescent="0.35">
      <c r="B32" s="8">
        <v>41097</v>
      </c>
      <c r="C32" s="4">
        <v>5360</v>
      </c>
      <c r="D32" s="4"/>
      <c r="F32" s="19" t="s">
        <v>5</v>
      </c>
      <c r="G32" s="20"/>
      <c r="H32" s="21">
        <f>G21-G26-G25-G27</f>
        <v>0</v>
      </c>
    </row>
    <row r="33" spans="2:8" ht="15.75" thickBot="1" x14ac:dyDescent="0.3">
      <c r="B33" s="8">
        <v>41097</v>
      </c>
      <c r="C33" s="4">
        <v>21460</v>
      </c>
      <c r="D33"/>
    </row>
    <row r="34" spans="2:8" ht="18.75" x14ac:dyDescent="0.3">
      <c r="B34" s="8">
        <v>41097</v>
      </c>
      <c r="C34" s="4">
        <v>30000</v>
      </c>
      <c r="D34" s="4"/>
      <c r="F34" s="22"/>
      <c r="G34" s="23"/>
      <c r="H34" s="24"/>
    </row>
    <row r="35" spans="2:8" ht="18.75" x14ac:dyDescent="0.3">
      <c r="B35" s="8">
        <v>41097</v>
      </c>
      <c r="C35" s="4">
        <v>25000</v>
      </c>
      <c r="D35" s="4"/>
      <c r="F35" s="25"/>
      <c r="G35" s="15"/>
      <c r="H35" s="26"/>
    </row>
    <row r="36" spans="2:8" ht="15.75" thickBot="1" x14ac:dyDescent="0.3">
      <c r="B36" s="8">
        <v>41097</v>
      </c>
      <c r="C36" s="3">
        <v>20000</v>
      </c>
      <c r="D36" s="4"/>
      <c r="F36" s="27"/>
      <c r="G36" s="28"/>
      <c r="H36" s="29"/>
    </row>
    <row r="37" spans="2:8" x14ac:dyDescent="0.25">
      <c r="B37" s="7"/>
      <c r="C37" s="4">
        <f>SUM(C30:C36)</f>
        <v>101820</v>
      </c>
      <c r="D37" s="4">
        <f>C37</f>
        <v>101820</v>
      </c>
    </row>
    <row r="39" spans="2:8" x14ac:dyDescent="0.25">
      <c r="B39" s="8">
        <v>41098</v>
      </c>
      <c r="C39" s="4">
        <v>15000</v>
      </c>
      <c r="D39" s="4"/>
    </row>
    <row r="40" spans="2:8" x14ac:dyDescent="0.25">
      <c r="B40" s="8">
        <v>41098</v>
      </c>
      <c r="C40" s="4">
        <v>20000</v>
      </c>
      <c r="D40" s="4"/>
    </row>
    <row r="41" spans="2:8" x14ac:dyDescent="0.25">
      <c r="B41" s="8">
        <v>41098</v>
      </c>
      <c r="C41" s="4">
        <v>8705.5</v>
      </c>
      <c r="D41" s="4"/>
    </row>
    <row r="42" spans="2:8" x14ac:dyDescent="0.25">
      <c r="B42" s="8">
        <v>41098</v>
      </c>
      <c r="C42" s="4">
        <v>10350</v>
      </c>
      <c r="D42"/>
    </row>
    <row r="43" spans="2:8" ht="15.75" thickBot="1" x14ac:dyDescent="0.3">
      <c r="B43" s="8"/>
      <c r="C43" s="32">
        <v>0</v>
      </c>
      <c r="D43" s="4"/>
    </row>
    <row r="44" spans="2:8" ht="15.75" thickTop="1" x14ac:dyDescent="0.25">
      <c r="B44" s="8"/>
      <c r="C44" s="4">
        <f>SUM(C39:C43)</f>
        <v>54055.5</v>
      </c>
      <c r="D44" s="4">
        <f>C44</f>
        <v>54055.5</v>
      </c>
    </row>
  </sheetData>
  <mergeCells count="4">
    <mergeCell ref="G21:H21"/>
    <mergeCell ref="G25:H25"/>
    <mergeCell ref="G26:H26"/>
    <mergeCell ref="G27:H27"/>
  </mergeCells>
  <pageMargins left="0.7" right="0.7" top="0.53" bottom="0.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8 de Mayo </vt:lpstr>
      <vt:lpstr>21 DE MAYO</vt:lpstr>
      <vt:lpstr>29 DE MAYO</vt:lpstr>
      <vt:lpstr>05 DE JUNIO</vt:lpstr>
      <vt:lpstr>12 DE JUNIO </vt:lpstr>
      <vt:lpstr>21 JUNIO</vt:lpstr>
      <vt:lpstr>27 JUNIO</vt:lpstr>
      <vt:lpstr>04 JUNIO </vt:lpstr>
      <vt:lpstr>11 JUNIO </vt:lpstr>
      <vt:lpstr>20 JULIO </vt:lpstr>
      <vt:lpstr>25 JULIO</vt:lpstr>
      <vt:lpstr>31 JULIO</vt:lpstr>
      <vt:lpstr>08 AGOSTO</vt:lpstr>
      <vt:lpstr>14 AGOSTO</vt:lpstr>
      <vt:lpstr>22 AGOSTO </vt:lpstr>
      <vt:lpstr>31 AGOS</vt:lpstr>
      <vt:lpstr>7 SEPT </vt:lpstr>
      <vt:lpstr>13 Sept </vt:lpstr>
      <vt:lpstr>19 SEPT</vt:lpstr>
      <vt:lpstr>27 Sept </vt:lpstr>
      <vt:lpstr>04 Oct </vt:lpstr>
      <vt:lpstr>11 Oct </vt:lpstr>
      <vt:lpstr>18 Oct</vt:lpstr>
      <vt:lpstr>25 Oct </vt:lpstr>
      <vt:lpstr>01 Nov</vt:lpstr>
      <vt:lpstr>08 Nov </vt:lpstr>
      <vt:lpstr>15 NOV</vt:lpstr>
      <vt:lpstr>22 NOV</vt:lpstr>
      <vt:lpstr>29 NOV </vt:lpstr>
      <vt:lpstr>04 DIC </vt:lpstr>
      <vt:lpstr>6 DIC </vt:lpstr>
      <vt:lpstr>8 DIC </vt:lpstr>
      <vt:lpstr>11 DIC </vt:lpstr>
      <vt:lpstr>13 DIC </vt:lpstr>
      <vt:lpstr>15 DIC</vt:lpstr>
      <vt:lpstr>18 DIC</vt:lpstr>
      <vt:lpstr>20 DIC </vt:lpstr>
      <vt:lpstr>22 DIC </vt:lpstr>
      <vt:lpstr>26 DIC </vt:lpstr>
      <vt:lpstr>29 DIC</vt:lpstr>
      <vt:lpstr>Hoja6</vt:lpstr>
      <vt:lpstr>Hoja7</vt:lpstr>
      <vt:lpstr>Hoja8</vt:lpstr>
      <vt:lpstr>Hoja9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ROUSS</cp:lastModifiedBy>
  <cp:lastPrinted>2013-01-07T19:43:12Z</cp:lastPrinted>
  <dcterms:created xsi:type="dcterms:W3CDTF">2012-05-08T13:45:34Z</dcterms:created>
  <dcterms:modified xsi:type="dcterms:W3CDTF">2013-10-05T16:22:54Z</dcterms:modified>
</cp:coreProperties>
</file>