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"/>
    </mc:Choice>
  </mc:AlternateContent>
  <xr:revisionPtr revIDLastSave="0" documentId="13_ncr:1_{74FD94D8-5FCF-49FB-99F8-469CDC238478}" xr6:coauthVersionLast="46" xr6:coauthVersionMax="46" xr10:uidLastSave="{00000000-0000-0000-0000-000000000000}"/>
  <bookViews>
    <workbookView xWindow="-120" yWindow="-120" windowWidth="29040" windowHeight="15840" xr2:uid="{D48161FF-FD95-4BC0-A0AF-39A5386472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1" l="1"/>
  <c r="N60" i="1"/>
  <c r="I60" i="1"/>
  <c r="K62" i="1" s="1"/>
  <c r="F63" i="1" s="1"/>
  <c r="F66" i="1" s="1"/>
  <c r="K64" i="1" s="1"/>
  <c r="K68" i="1" s="1"/>
  <c r="F60" i="1"/>
  <c r="C60" i="1"/>
  <c r="L54" i="1"/>
  <c r="L49" i="1"/>
  <c r="L48" i="1"/>
  <c r="L46" i="1"/>
  <c r="L42" i="1"/>
  <c r="L41" i="1"/>
  <c r="M38" i="1"/>
  <c r="L36" i="1"/>
  <c r="M33" i="1"/>
  <c r="L29" i="1"/>
  <c r="M28" i="1"/>
  <c r="M23" i="1"/>
  <c r="L22" i="1"/>
  <c r="M18" i="1"/>
  <c r="L15" i="1"/>
  <c r="M12" i="1"/>
  <c r="M60" i="1" s="1"/>
  <c r="M62" i="1" s="1"/>
  <c r="L8" i="1"/>
  <c r="L6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CA302DDF-CF60-4458-AAD5-1C5F5E4439A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1C835198-66E1-46F0-8BB5-173325667FC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<sst xmlns="http://schemas.openxmlformats.org/spreadsheetml/2006/main" count="111" uniqueCount="75">
  <si>
    <t>BALANCE      ABASTO 4 CARNES   MARZO          2 0 2 1</t>
  </si>
  <si>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</si>
  <si>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</si>
  <si>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</si>
  <si>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</si>
  <si>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</si>
  <si>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INVENTARIO INICIAL</t>
  </si>
  <si>
    <t xml:space="preserve">VENTAS  </t>
  </si>
  <si>
    <t>GASTOS</t>
  </si>
  <si>
    <t>BANCO</t>
  </si>
  <si>
    <t>TARJETAS</t>
  </si>
  <si>
    <t xml:space="preserve"> </t>
  </si>
  <si>
    <t>POLLO-QUESO-CHORIZO</t>
  </si>
  <si>
    <t>POLLO-LONGANIZAS</t>
  </si>
  <si>
    <t>POLLO-MAIZ-LONGANIZA</t>
  </si>
  <si>
    <t>POLLO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</si>
  <si>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</si>
  <si>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</si>
  <si>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</si>
  <si>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</si>
  <si>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</si>
  <si>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</si>
  <si>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</si>
  <si>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</si>
  <si>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</si>
  <si>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</si>
  <si>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POLLO-MAIZ</t>
  </si>
  <si>
    <t>LONGANIZA-QUESOS-POLLO-CONDIMENTOS</t>
  </si>
  <si>
    <t>POLLO-PAPA-TOSTADAS-MAIZ</t>
  </si>
  <si>
    <t>NOMINA # 12</t>
  </si>
  <si>
    <t>TOCINETA-POLLO-CHISTORRA-SALCHICHAS</t>
  </si>
  <si>
    <t>LONGANIZAS-CHORIZO-POLLO</t>
  </si>
  <si>
    <t>LONGANIZA-POLLO-SALSAS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</si>
  <si>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</si>
  <si>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</si>
  <si>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</si>
  <si>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</si>
  <si>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</si>
  <si>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</si>
  <si>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</si>
  <si>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</si>
  <si>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</si>
  <si>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>POLLO-QUESOS-PAPA</t>
  </si>
  <si>
    <t>NOMINA $ 14</t>
  </si>
  <si>
    <t>LUZ</t>
  </si>
  <si>
    <t>RES</t>
  </si>
  <si>
    <t>marzo</t>
  </si>
  <si>
    <t xml:space="preserve">comidas personales </t>
  </si>
  <si>
    <t>VIGILANTE</t>
  </si>
  <si>
    <t>AT&amp;T</t>
  </si>
  <si>
    <t>BOLSA</t>
  </si>
  <si>
    <t>FUMIGACION</t>
  </si>
  <si>
    <t xml:space="preserve">REDES SOCIALES </t>
  </si>
  <si>
    <t>Impuestos Fed</t>
  </si>
  <si>
    <t>GASOLINA</t>
  </si>
  <si>
    <t>CELULARES</t>
  </si>
  <si>
    <t>ADT</t>
  </si>
  <si>
    <t xml:space="preserve">IMSS </t>
  </si>
  <si>
    <t>SEGURO Qualitas</t>
  </si>
  <si>
    <t>COMPRA  Bolsa</t>
  </si>
  <si>
    <t xml:space="preserve">comisiones bancarias 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</si>
  <si>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</si>
  <si>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</si>
  <si>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</si>
  <si>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</si>
  <si>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</si>
  <si>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</si>
  <si>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</si>
  <si>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</si>
  <si>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</si>
  <si>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</si>
  <si>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</si>
  <si>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</si>
  <si>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OPENPAY Personales</t>
  </si>
  <si>
    <t>PERDIDA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</si>
</sst>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4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4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5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2" xfId="0" applyFont="1" applyBorder="1" applyAlignment="1">
      <alignment vertical="center" wrapText="1"/>
    </xf>
    <xf numFmtId="165" fontId="1" fillId="0" borderId="0" xfId="1" applyNumberFormat="1"/>
    <xf numFmtId="44" fontId="5" fillId="3" borderId="0" xfId="1" applyFont="1" applyFill="1"/>
    <xf numFmtId="0" fontId="5" fillId="3" borderId="0" xfId="0" applyFont="1" applyFill="1"/>
    <xf numFmtId="0" fontId="10" fillId="0" borderId="4" xfId="0" applyFont="1" applyBorder="1"/>
    <xf numFmtId="164" fontId="11" fillId="0" borderId="5" xfId="0" applyNumberFormat="1" applyFont="1" applyBorder="1" applyAlignment="1">
      <alignment horizontal="center"/>
    </xf>
    <xf numFmtId="44" fontId="12" fillId="0" borderId="6" xfId="1" applyFont="1" applyBorder="1"/>
    <xf numFmtId="165" fontId="5" fillId="4" borderId="7" xfId="0" applyNumberFormat="1" applyFont="1" applyFill="1" applyBorder="1" applyAlignment="1">
      <alignment horizontal="left"/>
    </xf>
    <xf numFmtId="165" fontId="14" fillId="0" borderId="6" xfId="0" applyNumberFormat="1" applyFont="1" applyBorder="1"/>
    <xf numFmtId="0" fontId="14" fillId="0" borderId="6" xfId="0" applyFont="1" applyBorder="1"/>
    <xf numFmtId="44" fontId="14" fillId="0" borderId="6" xfId="1" applyFont="1" applyBorder="1"/>
    <xf numFmtId="44" fontId="15" fillId="5" borderId="0" xfId="1" applyFont="1" applyFill="1" applyAlignment="1">
      <alignment horizontal="center"/>
    </xf>
    <xf numFmtId="44" fontId="15" fillId="5" borderId="12" xfId="1" applyFont="1" applyFill="1" applyBorder="1" applyAlignment="1">
      <alignment horizontal="center"/>
    </xf>
    <xf numFmtId="16" fontId="0" fillId="0" borderId="0" xfId="0" applyNumberFormat="1"/>
    <xf numFmtId="164" fontId="2" fillId="0" borderId="13" xfId="0" applyNumberFormat="1" applyFont="1" applyBorder="1" applyAlignment="1">
      <alignment horizontal="center"/>
    </xf>
    <xf numFmtId="44" fontId="2" fillId="0" borderId="14" xfId="1" applyFont="1" applyFill="1" applyBorder="1"/>
    <xf numFmtId="166" fontId="16" fillId="0" borderId="7" xfId="0" applyNumberFormat="1" applyFont="1" applyBorder="1" applyAlignment="1">
      <alignment horizontal="left"/>
    </xf>
    <xf numFmtId="15" fontId="2" fillId="0" borderId="15" xfId="0" applyNumberFormat="1" applyFont="1" applyBorder="1"/>
    <xf numFmtId="44" fontId="2" fillId="0" borderId="16" xfId="1" applyFont="1" applyFill="1" applyBorder="1"/>
    <xf numFmtId="15" fontId="2" fillId="0" borderId="17" xfId="0" applyNumberFormat="1" applyFont="1" applyBorder="1"/>
    <xf numFmtId="44" fontId="2" fillId="0" borderId="18" xfId="1" applyFont="1" applyFill="1" applyBorder="1"/>
    <xf numFmtId="165" fontId="0" fillId="0" borderId="0" xfId="1" applyNumberFormat="1" applyFont="1" applyFill="1"/>
    <xf numFmtId="0" fontId="2" fillId="0" borderId="0" xfId="0" applyFont="1" applyAlignment="1">
      <alignment horizontal="center"/>
    </xf>
    <xf numFmtId="44" fontId="2" fillId="0" borderId="19" xfId="1" applyFont="1" applyFill="1" applyBorder="1"/>
    <xf numFmtId="44" fontId="2" fillId="0" borderId="20" xfId="1" applyFont="1" applyFill="1" applyBorder="1"/>
    <xf numFmtId="166" fontId="17" fillId="0" borderId="7" xfId="0" applyNumberFormat="1" applyFont="1" applyBorder="1"/>
    <xf numFmtId="44" fontId="2" fillId="0" borderId="21" xfId="1" applyFont="1" applyFill="1" applyBorder="1"/>
    <xf numFmtId="165" fontId="18" fillId="0" borderId="0" xfId="1" applyNumberFormat="1" applyFont="1" applyFill="1" applyAlignment="1">
      <alignment horizontal="center"/>
    </xf>
    <xf numFmtId="0" fontId="5" fillId="0" borderId="17" xfId="0" applyFont="1" applyBorder="1" applyAlignment="1">
      <alignment horizontal="center"/>
    </xf>
    <xf numFmtId="44" fontId="2" fillId="0" borderId="22" xfId="1" applyFont="1" applyFill="1" applyBorder="1"/>
    <xf numFmtId="166" fontId="19" fillId="0" borderId="7" xfId="0" applyNumberFormat="1" applyFont="1" applyBorder="1"/>
    <xf numFmtId="44" fontId="2" fillId="0" borderId="23" xfId="1" applyFont="1" applyFill="1" applyBorder="1"/>
    <xf numFmtId="0" fontId="2" fillId="0" borderId="17" xfId="0" applyFont="1" applyBorder="1"/>
    <xf numFmtId="166" fontId="16" fillId="0" borderId="7" xfId="0" applyNumberFormat="1" applyFont="1" applyBorder="1"/>
    <xf numFmtId="165" fontId="19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16" fontId="2" fillId="0" borderId="17" xfId="0" applyNumberFormat="1" applyFont="1" applyBorder="1"/>
    <xf numFmtId="165" fontId="20" fillId="0" borderId="24" xfId="0" applyNumberFormat="1" applyFont="1" applyBorder="1" applyAlignment="1">
      <alignment horizontal="left"/>
    </xf>
    <xf numFmtId="44" fontId="2" fillId="0" borderId="22" xfId="1" applyFont="1" applyFill="1" applyBorder="1" applyAlignment="1">
      <alignment horizontal="right"/>
    </xf>
    <xf numFmtId="165" fontId="19" fillId="0" borderId="0" xfId="1" applyNumberFormat="1" applyFont="1" applyFill="1" applyAlignment="1">
      <alignment horizontal="center"/>
    </xf>
    <xf numFmtId="16" fontId="20" fillId="0" borderId="17" xfId="0" applyNumberFormat="1" applyFont="1" applyBorder="1"/>
    <xf numFmtId="0" fontId="21" fillId="0" borderId="17" xfId="0" applyFont="1" applyBorder="1"/>
    <xf numFmtId="16" fontId="2" fillId="0" borderId="24" xfId="0" applyNumberFormat="1" applyFont="1" applyBorder="1"/>
    <xf numFmtId="0" fontId="21" fillId="0" borderId="25" xfId="0" applyFont="1" applyBorder="1" applyAlignment="1">
      <alignment horizontal="center" wrapText="1"/>
    </xf>
    <xf numFmtId="44" fontId="2" fillId="0" borderId="26" xfId="1" applyFont="1" applyFill="1" applyBorder="1"/>
    <xf numFmtId="165" fontId="2" fillId="0" borderId="24" xfId="0" applyNumberFormat="1" applyFont="1" applyBorder="1" applyAlignment="1">
      <alignment horizontal="left"/>
    </xf>
    <xf numFmtId="0" fontId="2" fillId="0" borderId="0" xfId="0" applyFont="1"/>
    <xf numFmtId="44" fontId="2" fillId="0" borderId="26" xfId="1" applyFont="1" applyFill="1" applyBorder="1" applyAlignment="1">
      <alignment horizontal="right"/>
    </xf>
    <xf numFmtId="165" fontId="18" fillId="0" borderId="27" xfId="1" applyNumberFormat="1" applyFont="1" applyFill="1" applyBorder="1" applyAlignment="1">
      <alignment horizontal="center"/>
    </xf>
    <xf numFmtId="0" fontId="21" fillId="0" borderId="24" xfId="0" applyFont="1" applyBorder="1" applyAlignment="1">
      <alignment horizontal="left"/>
    </xf>
    <xf numFmtId="44" fontId="18" fillId="0" borderId="22" xfId="1" applyFont="1" applyFill="1" applyBorder="1" applyAlignment="1">
      <alignment horizontal="right"/>
    </xf>
    <xf numFmtId="165" fontId="18" fillId="0" borderId="4" xfId="0" applyNumberFormat="1" applyFont="1" applyBorder="1" applyAlignment="1">
      <alignment horizontal="center"/>
    </xf>
    <xf numFmtId="0" fontId="19" fillId="0" borderId="24" xfId="0" applyFont="1" applyBorder="1" applyAlignment="1">
      <alignment horizontal="left"/>
    </xf>
    <xf numFmtId="44" fontId="18" fillId="0" borderId="28" xfId="1" applyFont="1" applyFill="1" applyBorder="1" applyAlignment="1">
      <alignment horizontal="right"/>
    </xf>
    <xf numFmtId="165" fontId="19" fillId="0" borderId="27" xfId="1" applyNumberFormat="1" applyFont="1" applyFill="1" applyBorder="1" applyAlignment="1">
      <alignment horizontal="left"/>
    </xf>
    <xf numFmtId="0" fontId="18" fillId="0" borderId="17" xfId="0" applyFont="1" applyBorder="1" applyAlignment="1">
      <alignment horizontal="left"/>
    </xf>
    <xf numFmtId="44" fontId="18" fillId="0" borderId="17" xfId="1" applyFont="1" applyFill="1" applyBorder="1" applyAlignment="1">
      <alignment horizontal="right"/>
    </xf>
    <xf numFmtId="165" fontId="19" fillId="0" borderId="17" xfId="1" applyNumberFormat="1" applyFont="1" applyFill="1" applyBorder="1" applyAlignment="1">
      <alignment horizontal="left"/>
    </xf>
    <xf numFmtId="0" fontId="19" fillId="0" borderId="17" xfId="0" applyFont="1" applyBorder="1" applyAlignment="1">
      <alignment horizontal="left"/>
    </xf>
    <xf numFmtId="165" fontId="18" fillId="0" borderId="17" xfId="1" applyNumberFormat="1" applyFont="1" applyFill="1" applyBorder="1" applyAlignment="1">
      <alignment horizontal="center"/>
    </xf>
    <xf numFmtId="166" fontId="16" fillId="0" borderId="29" xfId="0" applyNumberFormat="1" applyFont="1" applyBorder="1"/>
    <xf numFmtId="165" fontId="18" fillId="0" borderId="17" xfId="1" applyNumberFormat="1" applyFont="1" applyFill="1" applyBorder="1" applyAlignment="1">
      <alignment horizontal="left"/>
    </xf>
    <xf numFmtId="16" fontId="2" fillId="0" borderId="25" xfId="0" applyNumberFormat="1" applyFont="1" applyBorder="1" applyAlignment="1">
      <alignment horizontal="left"/>
    </xf>
    <xf numFmtId="44" fontId="2" fillId="0" borderId="30" xfId="1" applyFont="1" applyFill="1" applyBorder="1"/>
    <xf numFmtId="44" fontId="2" fillId="0" borderId="31" xfId="1" applyFont="1" applyFill="1" applyBorder="1"/>
    <xf numFmtId="0" fontId="2" fillId="6" borderId="17" xfId="0" applyFont="1" applyFill="1" applyBorder="1"/>
    <xf numFmtId="44" fontId="2" fillId="0" borderId="17" xfId="1" applyFont="1" applyFill="1" applyBorder="1"/>
    <xf numFmtId="166" fontId="12" fillId="0" borderId="17" xfId="0" applyNumberFormat="1" applyFont="1" applyBorder="1"/>
    <xf numFmtId="0" fontId="2" fillId="0" borderId="17" xfId="0" applyFont="1" applyBorder="1" applyAlignment="1">
      <alignment horizontal="left"/>
    </xf>
    <xf numFmtId="166" fontId="19" fillId="0" borderId="17" xfId="0" applyNumberFormat="1" applyFont="1" applyBorder="1"/>
    <xf numFmtId="0" fontId="2" fillId="0" borderId="0" xfId="0" applyFont="1" applyAlignment="1">
      <alignment horizontal="left"/>
    </xf>
    <xf numFmtId="166" fontId="18" fillId="0" borderId="17" xfId="0" applyNumberFormat="1" applyFont="1" applyBorder="1"/>
    <xf numFmtId="44" fontId="5" fillId="0" borderId="32" xfId="1" applyFont="1" applyFill="1" applyBorder="1" applyAlignment="1">
      <alignment horizontal="center"/>
    </xf>
    <xf numFmtId="0" fontId="2" fillId="0" borderId="17" xfId="0" applyFont="1" applyBorder="1" applyAlignment="1">
      <alignment horizontal="left" wrapText="1"/>
    </xf>
    <xf numFmtId="0" fontId="2" fillId="7" borderId="0" xfId="0" applyFont="1" applyFill="1" applyAlignment="1">
      <alignment horizontal="center"/>
    </xf>
    <xf numFmtId="165" fontId="2" fillId="0" borderId="17" xfId="0" applyNumberFormat="1" applyFont="1" applyBorder="1" applyAlignment="1">
      <alignment horizontal="left"/>
    </xf>
    <xf numFmtId="0" fontId="22" fillId="0" borderId="32" xfId="0" applyFont="1" applyBorder="1" applyAlignment="1">
      <alignment horizontal="center"/>
    </xf>
    <xf numFmtId="165" fontId="2" fillId="4" borderId="17" xfId="0" applyNumberFormat="1" applyFont="1" applyFill="1" applyBorder="1" applyAlignment="1">
      <alignment horizontal="left"/>
    </xf>
    <xf numFmtId="44" fontId="2" fillId="4" borderId="17" xfId="1" applyFont="1" applyFill="1" applyBorder="1"/>
    <xf numFmtId="166" fontId="12" fillId="4" borderId="17" xfId="0" applyNumberFormat="1" applyFont="1" applyFill="1" applyBorder="1"/>
    <xf numFmtId="0" fontId="22" fillId="0" borderId="33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44" fontId="2" fillId="0" borderId="34" xfId="1" applyFont="1" applyFill="1" applyBorder="1"/>
    <xf numFmtId="44" fontId="2" fillId="4" borderId="25" xfId="1" applyFont="1" applyFill="1" applyBorder="1"/>
    <xf numFmtId="0" fontId="20" fillId="0" borderId="17" xfId="0" applyFont="1" applyBorder="1" applyAlignment="1">
      <alignment horizontal="left"/>
    </xf>
    <xf numFmtId="44" fontId="2" fillId="0" borderId="17" xfId="1" applyFont="1" applyFill="1" applyBorder="1" applyAlignment="1">
      <alignment horizontal="right"/>
    </xf>
    <xf numFmtId="164" fontId="2" fillId="0" borderId="35" xfId="0" applyNumberFormat="1" applyFont="1" applyBorder="1" applyAlignment="1">
      <alignment horizontal="left"/>
    </xf>
    <xf numFmtId="44" fontId="2" fillId="0" borderId="36" xfId="1" applyFont="1" applyFill="1" applyBorder="1"/>
    <xf numFmtId="15" fontId="2" fillId="0" borderId="35" xfId="0" applyNumberFormat="1" applyFont="1" applyBorder="1"/>
    <xf numFmtId="0" fontId="13" fillId="0" borderId="17" xfId="0" applyFont="1" applyBorder="1" applyAlignment="1">
      <alignment horizontal="center"/>
    </xf>
    <xf numFmtId="165" fontId="2" fillId="0" borderId="37" xfId="0" applyNumberFormat="1" applyFont="1" applyBorder="1" applyAlignment="1">
      <alignment horizontal="left"/>
    </xf>
    <xf numFmtId="44" fontId="2" fillId="0" borderId="38" xfId="1" applyFont="1" applyFill="1" applyBorder="1"/>
    <xf numFmtId="0" fontId="13" fillId="0" borderId="0" xfId="0" applyFont="1" applyAlignment="1">
      <alignment horizontal="center"/>
    </xf>
    <xf numFmtId="15" fontId="2" fillId="0" borderId="39" xfId="0" applyNumberFormat="1" applyFont="1" applyBorder="1"/>
    <xf numFmtId="15" fontId="2" fillId="0" borderId="0" xfId="0" applyNumberFormat="1" applyFont="1"/>
    <xf numFmtId="44" fontId="2" fillId="0" borderId="2" xfId="1" applyFont="1" applyFill="1" applyBorder="1"/>
    <xf numFmtId="0" fontId="20" fillId="0" borderId="0" xfId="0" applyFont="1" applyAlignment="1">
      <alignment horizontal="left"/>
    </xf>
    <xf numFmtId="44" fontId="2" fillId="0" borderId="0" xfId="1" applyFont="1" applyFill="1" applyBorder="1" applyAlignment="1">
      <alignment horizontal="right"/>
    </xf>
    <xf numFmtId="166" fontId="18" fillId="0" borderId="0" xfId="0" applyNumberFormat="1" applyFont="1" applyAlignment="1">
      <alignment horizontal="left"/>
    </xf>
    <xf numFmtId="15" fontId="2" fillId="0" borderId="27" xfId="0" applyNumberFormat="1" applyFont="1" applyBorder="1"/>
    <xf numFmtId="164" fontId="18" fillId="0" borderId="40" xfId="0" applyNumberFormat="1" applyFont="1" applyBorder="1" applyAlignment="1">
      <alignment horizontal="center"/>
    </xf>
    <xf numFmtId="44" fontId="12" fillId="0" borderId="41" xfId="1" applyFont="1" applyBorder="1"/>
    <xf numFmtId="0" fontId="0" fillId="0" borderId="42" xfId="0" applyBorder="1"/>
    <xf numFmtId="0" fontId="23" fillId="0" borderId="42" xfId="0" applyFont="1" applyBorder="1" applyAlignment="1">
      <alignment horizontal="center"/>
    </xf>
    <xf numFmtId="44" fontId="24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5" fillId="0" borderId="0" xfId="1" applyFont="1"/>
    <xf numFmtId="164" fontId="21" fillId="0" borderId="0" xfId="0" applyNumberFormat="1" applyFont="1" applyAlignment="1">
      <alignment horizontal="center"/>
    </xf>
    <xf numFmtId="165" fontId="12" fillId="0" borderId="37" xfId="0" applyNumberFormat="1" applyFont="1" applyBorder="1" applyAlignment="1">
      <alignment horizontal="center" vertical="center" wrapText="1"/>
    </xf>
    <xf numFmtId="44" fontId="5" fillId="0" borderId="17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5" fillId="0" borderId="3" xfId="0" applyFont="1" applyBorder="1"/>
    <xf numFmtId="44" fontId="5" fillId="0" borderId="3" xfId="1" applyFont="1" applyBorder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2" xfId="0" applyFont="1" applyBorder="1" applyAlignment="1">
      <alignment horizontal="left"/>
    </xf>
    <xf numFmtId="165" fontId="5" fillId="0" borderId="36" xfId="0" applyNumberFormat="1" applyFont="1" applyBorder="1" applyAlignment="1">
      <alignment vertical="center"/>
    </xf>
    <xf numFmtId="164" fontId="26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5" fillId="0" borderId="17" xfId="1" applyFont="1" applyFill="1" applyBorder="1"/>
    <xf numFmtId="168" fontId="27" fillId="0" borderId="22" xfId="1" applyNumberFormat="1" applyFont="1" applyBorder="1"/>
    <xf numFmtId="44" fontId="28" fillId="0" borderId="2" xfId="1" applyFont="1" applyBorder="1"/>
    <xf numFmtId="44" fontId="29" fillId="0" borderId="0" xfId="1" applyFont="1"/>
    <xf numFmtId="0" fontId="29" fillId="0" borderId="0" xfId="0" applyFont="1" applyAlignment="1">
      <alignment horizontal="center"/>
    </xf>
    <xf numFmtId="0" fontId="18" fillId="0" borderId="0" xfId="0" applyFont="1"/>
    <xf numFmtId="44" fontId="22" fillId="0" borderId="0" xfId="1" applyFont="1"/>
    <xf numFmtId="165" fontId="2" fillId="0" borderId="0" xfId="0" applyNumberFormat="1" applyFont="1" applyAlignment="1">
      <alignment horizontal="center"/>
    </xf>
    <xf numFmtId="44" fontId="13" fillId="0" borderId="0" xfId="1" applyFont="1"/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0" fillId="0" borderId="0" xfId="0" applyFont="1"/>
    <xf numFmtId="44" fontId="2" fillId="0" borderId="0" xfId="1" applyFont="1" applyFill="1" applyBorder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8" fillId="0" borderId="37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167" fontId="13" fillId="4" borderId="4" xfId="1" applyNumberFormat="1" applyFont="1" applyFill="1" applyBorder="1" applyAlignment="1">
      <alignment horizontal="center" vertical="center" wrapText="1"/>
    </xf>
    <xf numFmtId="167" fontId="13" fillId="4" borderId="46" xfId="1" applyNumberFormat="1" applyFont="1" applyFill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 vertical="center" wrapText="1"/>
    </xf>
    <xf numFmtId="166" fontId="18" fillId="0" borderId="0" xfId="0" applyNumberFormat="1" applyFont="1" applyAlignment="1">
      <alignment horizontal="center" vertical="center" wrapText="1"/>
    </xf>
    <xf numFmtId="44" fontId="12" fillId="0" borderId="22" xfId="1" applyFont="1" applyBorder="1" applyAlignment="1">
      <alignment horizontal="center" vertical="center" wrapText="1"/>
    </xf>
    <xf numFmtId="44" fontId="12" fillId="0" borderId="37" xfId="1" applyFont="1" applyBorder="1" applyAlignment="1">
      <alignment horizontal="center" vertical="center" wrapText="1"/>
    </xf>
    <xf numFmtId="44" fontId="13" fillId="0" borderId="37" xfId="1" applyFont="1" applyBorder="1" applyAlignment="1">
      <alignment horizontal="center"/>
    </xf>
    <xf numFmtId="44" fontId="13" fillId="0" borderId="36" xfId="1" applyFont="1" applyBorder="1" applyAlignment="1">
      <alignment horizontal="center"/>
    </xf>
    <xf numFmtId="44" fontId="14" fillId="0" borderId="22" xfId="1" applyFont="1" applyBorder="1" applyAlignment="1">
      <alignment horizontal="center"/>
    </xf>
    <xf numFmtId="44" fontId="14" fillId="0" borderId="36" xfId="1" applyFont="1" applyBorder="1" applyAlignment="1">
      <alignment horizontal="center"/>
    </xf>
    <xf numFmtId="0" fontId="3" fillId="0" borderId="0" xfId="0" applyFont="1"/>
    <xf numFmtId="44" fontId="6" fillId="0" borderId="0" xfId="1" applyFont="1" applyBorder="1" applyAlignment="1">
      <alignment horizontal="center"/>
    </xf>
    <xf numFmtId="44" fontId="6" fillId="0" borderId="1" xfId="1" applyFont="1" applyBorder="1" applyAlignment="1">
      <alignment horizontal="center"/>
    </xf>
    <xf numFmtId="0" fontId="9" fillId="2" borderId="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166" fontId="12" fillId="0" borderId="22" xfId="0" applyNumberFormat="1" applyFont="1" applyBorder="1" applyAlignment="1">
      <alignment horizontal="center" vertical="center" wrapText="1"/>
    </xf>
    <xf numFmtId="166" fontId="12" fillId="0" borderId="37" xfId="0" applyNumberFormat="1" applyFont="1" applyBorder="1" applyAlignment="1">
      <alignment horizontal="center" vertical="center" wrapText="1"/>
    </xf>
    <xf numFmtId="166" fontId="12" fillId="0" borderId="37" xfId="0" applyNumberFormat="1" applyFont="1" applyBorder="1" applyAlignment="1">
      <alignment horizontal="center"/>
    </xf>
    <xf numFmtId="0" fontId="12" fillId="0" borderId="36" xfId="0" applyFont="1" applyBorder="1" applyAlignment="1">
      <alignment horizontal="center"/>
    </xf>
    <xf numFmtId="44" fontId="13" fillId="8" borderId="47" xfId="1" applyFont="1" applyFill="1" applyBorder="1" applyAlignment="1">
      <alignment horizontal="center"/>
    </xf>
    <xf numFmtId="44" fontId="13" fillId="8" borderId="48" xfId="1" applyFont="1" applyFill="1" applyBorder="1" applyAlignment="1">
      <alignment horizontal="center"/>
    </xf>
    <xf numFmtId="166" fontId="13" fillId="8" borderId="48" xfId="1" applyNumberFormat="1" applyFont="1" applyFill="1" applyBorder="1" applyAlignment="1">
      <alignment horizontal="center"/>
    </xf>
    <xf numFmtId="166" fontId="13" fillId="8" borderId="1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DB870F6B-C0D3-4C2F-B374-C3558F1D854B}"/>
            </a:ext>
          </a:extLst>
        </xdr:cNvPr>
        <xdr:cNvSpPr/>
      </xdr:nvSpPr>
      <xdr:spPr>
        <a:xfrm rot="5400000">
          <a:off x="10991848" y="12068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EA63F655-1B29-4172-BF1C-91A79CA3E68C}"/>
            </a:ext>
          </a:extLst>
        </xdr:cNvPr>
        <xdr:cNvSpPr/>
      </xdr:nvSpPr>
      <xdr:spPr>
        <a:xfrm rot="18916712">
          <a:off x="9686779" y="137464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EC9D0080-8A02-404F-9F52-49DCC3A2FEBB}"/>
            </a:ext>
          </a:extLst>
        </xdr:cNvPr>
        <xdr:cNvCxnSpPr/>
      </xdr:nvCxnSpPr>
      <xdr:spPr>
        <a:xfrm rot="10800000" flipV="1">
          <a:off x="5105400" y="126491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3FDB50D5-C60C-49F0-B0EC-DCB8EF0D0B5E}"/>
            </a:ext>
          </a:extLst>
        </xdr:cNvPr>
        <xdr:cNvCxnSpPr/>
      </xdr:nvCxnSpPr>
      <xdr:spPr>
        <a:xfrm>
          <a:off x="5019675" y="121062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78486E17-A67A-458E-A93F-B7F5EB0C9ED4}"/>
            </a:ext>
          </a:extLst>
        </xdr:cNvPr>
        <xdr:cNvCxnSpPr/>
      </xdr:nvCxnSpPr>
      <xdr:spPr>
        <a:xfrm rot="10800000" flipV="1">
          <a:off x="5105400" y="126491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A2B324D2-3CB6-4C91-B526-055354F818DC}"/>
            </a:ext>
          </a:extLst>
        </xdr:cNvPr>
        <xdr:cNvCxnSpPr/>
      </xdr:nvCxnSpPr>
      <xdr:spPr>
        <a:xfrm>
          <a:off x="2181225" y="120872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14BF6542-D37E-4231-B454-84431AA88E20}"/>
            </a:ext>
          </a:extLst>
        </xdr:cNvPr>
        <xdr:cNvSpPr/>
      </xdr:nvSpPr>
      <xdr:spPr>
        <a:xfrm rot="16200000">
          <a:off x="7772401" y="1112519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A3C4E2FA-AA25-4350-9066-F29A2A22020D}"/>
            </a:ext>
          </a:extLst>
        </xdr:cNvPr>
        <xdr:cNvSpPr/>
      </xdr:nvSpPr>
      <xdr:spPr>
        <a:xfrm rot="18916712">
          <a:off x="9686779" y="135083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5F85D860-8D20-4EC1-B4F2-4D799CB68FA7}"/>
            </a:ext>
          </a:extLst>
        </xdr:cNvPr>
        <xdr:cNvCxnSpPr/>
      </xdr:nvCxnSpPr>
      <xdr:spPr>
        <a:xfrm flipV="1">
          <a:off x="5029200" y="130016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FCE54-348C-4FF4-9915-F2A017E2FDDA}">
  <dimension ref="A1:N90"/>
  <sheetViews>
    <sheetView tabSelected="1" topLeftCell="A43" workbookViewId="0">
      <selection activeCell="I71" sqref="I7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6" customWidth="1"/>
    <col min="4" max="4" width="15.28515625" customWidth="1"/>
    <col min="6" max="6" width="17.85546875" style="6" customWidth="1"/>
    <col min="7" max="7" width="2.85546875" customWidth="1"/>
    <col min="9" max="9" width="14.140625" style="6" customWidth="1"/>
    <col min="10" max="10" width="11.7109375" style="13" customWidth="1"/>
    <col min="11" max="11" width="17.28515625" customWidth="1"/>
    <col min="12" max="12" width="14.5703125" style="5" customWidth="1"/>
    <col min="13" max="13" width="18.140625" style="6" customWidth="1"/>
    <col min="14" max="14" width="14.140625" style="4" customWidth="1"/>
  </cols>
  <sheetData>
    <row r="1" spans="1:14" ht="23.25" x14ac:dyDescent="0.35">
      <c r="C1" s="168" t="s">
        <v>0</v>
      </c>
      <c r="D1" s="168"/>
      <c r="E1" s="168"/>
      <c r="F1" s="168"/>
      <c r="G1" s="168"/>
      <c r="H1" s="168"/>
      <c r="I1" s="168"/>
      <c r="J1" s="168"/>
      <c r="K1" s="168"/>
      <c r="L1" s="2"/>
      <c r="M1" s="3"/>
    </row>
    <row r="2" spans="1:14" ht="15.75" x14ac:dyDescent="0.25">
      <c r="C2" s="5"/>
      <c r="H2" s="7" t="s">
        <v>1</v>
      </c>
      <c r="I2" s="3"/>
      <c r="J2" s="8"/>
      <c r="L2" s="9"/>
      <c r="M2" s="3"/>
      <c r="N2" s="10"/>
    </row>
    <row r="3" spans="1:14" ht="21.75" thickBot="1" x14ac:dyDescent="0.35">
      <c r="B3" s="169" t="s">
        <v>2</v>
      </c>
      <c r="C3" s="170"/>
      <c r="D3" s="11"/>
      <c r="E3" s="12"/>
      <c r="F3" s="12"/>
      <c r="H3" s="171" t="s">
        <v>3</v>
      </c>
      <c r="I3" s="171"/>
      <c r="K3" s="14" t="s">
        <v>4</v>
      </c>
      <c r="L3" s="14" t="s">
        <v>5</v>
      </c>
      <c r="M3" s="15"/>
    </row>
    <row r="4" spans="1:14" ht="20.25" thickTop="1" thickBot="1" x14ac:dyDescent="0.35">
      <c r="A4" s="16" t="s">
        <v>6</v>
      </c>
      <c r="B4" s="17"/>
      <c r="C4" s="18">
        <v>223014.26</v>
      </c>
      <c r="D4" s="19">
        <v>44257</v>
      </c>
      <c r="E4" s="172" t="s">
        <v>7</v>
      </c>
      <c r="F4" s="173"/>
      <c r="H4" s="174" t="s">
        <v>8</v>
      </c>
      <c r="I4" s="175"/>
      <c r="J4" s="20"/>
      <c r="K4" s="21"/>
      <c r="L4" s="22"/>
      <c r="M4" s="23" t="s">
        <v>9</v>
      </c>
      <c r="N4" s="24" t="s">
        <v>10</v>
      </c>
    </row>
    <row r="5" spans="1:14" ht="15.75" thickBot="1" x14ac:dyDescent="0.3">
      <c r="A5" s="25" t="s">
        <v>11</v>
      </c>
      <c r="B5" s="26">
        <v>44258</v>
      </c>
      <c r="C5" s="27">
        <v>4929</v>
      </c>
      <c r="D5" s="28" t="s">
        <v>12</v>
      </c>
      <c r="E5" s="29">
        <v>44258</v>
      </c>
      <c r="F5" s="30">
        <v>81428</v>
      </c>
      <c r="H5" s="31">
        <v>44258</v>
      </c>
      <c r="I5" s="32">
        <v>2440</v>
      </c>
      <c r="J5" s="33"/>
      <c r="K5" s="34"/>
      <c r="L5" s="10"/>
      <c r="M5" s="35">
        <v>81602</v>
      </c>
      <c r="N5" s="36">
        <v>1975</v>
      </c>
    </row>
    <row r="6" spans="1:14" ht="16.5" thickBot="1" x14ac:dyDescent="0.3">
      <c r="A6" s="25"/>
      <c r="B6" s="26">
        <v>44259</v>
      </c>
      <c r="C6" s="27">
        <v>5975</v>
      </c>
      <c r="D6" s="37" t="s">
        <v>13</v>
      </c>
      <c r="E6" s="29">
        <v>44259</v>
      </c>
      <c r="F6" s="30">
        <v>82406</v>
      </c>
      <c r="H6" s="31">
        <v>44259</v>
      </c>
      <c r="I6" s="38">
        <v>385</v>
      </c>
      <c r="J6" s="39"/>
      <c r="K6" s="40"/>
      <c r="L6" s="41"/>
      <c r="M6" s="35">
        <v>72554</v>
      </c>
      <c r="N6" s="36">
        <v>3492</v>
      </c>
    </row>
    <row r="7" spans="1:14" ht="15.75" thickBot="1" x14ac:dyDescent="0.3">
      <c r="A7" s="25"/>
      <c r="B7" s="26">
        <v>44260</v>
      </c>
      <c r="C7" s="27">
        <v>2969</v>
      </c>
      <c r="D7" s="42" t="s">
        <v>14</v>
      </c>
      <c r="E7" s="29">
        <v>44260</v>
      </c>
      <c r="F7" s="30">
        <v>106878</v>
      </c>
      <c r="H7" s="31">
        <v>44260</v>
      </c>
      <c r="I7" s="43">
        <v>10554</v>
      </c>
      <c r="J7" s="39"/>
      <c r="K7" s="44" t="s">
        <v>11</v>
      </c>
      <c r="L7" s="41"/>
      <c r="M7" s="35">
        <v>87277</v>
      </c>
      <c r="N7" s="36">
        <v>6078</v>
      </c>
    </row>
    <row r="8" spans="1:14" ht="15.75" thickBot="1" x14ac:dyDescent="0.3">
      <c r="A8" s="25"/>
      <c r="B8" s="26">
        <v>44261</v>
      </c>
      <c r="C8" s="27">
        <v>1443</v>
      </c>
      <c r="D8" s="45" t="s">
        <v>15</v>
      </c>
      <c r="E8" s="29">
        <v>44261</v>
      </c>
      <c r="F8" s="30">
        <v>124944</v>
      </c>
      <c r="H8" s="31">
        <v>44261</v>
      </c>
      <c r="I8" s="43">
        <v>4668</v>
      </c>
      <c r="J8" s="46">
        <v>44261</v>
      </c>
      <c r="K8" s="44" t="s">
        <v>16</v>
      </c>
      <c r="L8" s="41">
        <f>15682.9+4000+400</f>
        <v>20082.900000000001</v>
      </c>
      <c r="M8" s="35">
        <v>98690</v>
      </c>
      <c r="N8" s="36">
        <v>11386</v>
      </c>
    </row>
    <row r="9" spans="1:14" ht="15.75" thickBot="1" x14ac:dyDescent="0.3">
      <c r="A9" s="25"/>
      <c r="B9" s="26">
        <v>44262</v>
      </c>
      <c r="C9" s="27">
        <v>17217</v>
      </c>
      <c r="D9" s="45" t="s">
        <v>17</v>
      </c>
      <c r="E9" s="29">
        <v>44262</v>
      </c>
      <c r="F9" s="30">
        <v>118834</v>
      </c>
      <c r="H9" s="31">
        <v>44262</v>
      </c>
      <c r="I9" s="43">
        <v>0</v>
      </c>
      <c r="J9" s="47"/>
      <c r="K9" s="48"/>
      <c r="L9" s="41"/>
      <c r="M9" s="35">
        <v>93209</v>
      </c>
      <c r="N9" s="36">
        <v>8408</v>
      </c>
    </row>
    <row r="10" spans="1:14" ht="15.75" thickBot="1" x14ac:dyDescent="0.3">
      <c r="A10" s="25"/>
      <c r="B10" s="26">
        <v>44263</v>
      </c>
      <c r="C10" s="27">
        <v>10804</v>
      </c>
      <c r="D10" s="42" t="s">
        <v>18</v>
      </c>
      <c r="E10" s="29">
        <v>44263</v>
      </c>
      <c r="F10" s="30">
        <v>121712</v>
      </c>
      <c r="H10" s="31">
        <v>44263</v>
      </c>
      <c r="I10" s="43">
        <v>990</v>
      </c>
      <c r="J10" s="47"/>
      <c r="K10" s="49"/>
      <c r="L10" s="50"/>
      <c r="M10" s="35">
        <v>107606</v>
      </c>
      <c r="N10" s="36">
        <v>2312</v>
      </c>
    </row>
    <row r="11" spans="1:14" ht="15.75" thickBot="1" x14ac:dyDescent="0.3">
      <c r="A11" s="25"/>
      <c r="B11" s="26">
        <v>44264</v>
      </c>
      <c r="C11" s="27">
        <v>6932</v>
      </c>
      <c r="D11" s="37" t="s">
        <v>19</v>
      </c>
      <c r="E11" s="29">
        <v>44264</v>
      </c>
      <c r="F11" s="30">
        <v>82017</v>
      </c>
      <c r="H11" s="31">
        <v>44264</v>
      </c>
      <c r="I11" s="43">
        <v>650</v>
      </c>
      <c r="J11" s="51"/>
      <c r="K11" s="52"/>
      <c r="L11" s="41"/>
      <c r="M11" s="35">
        <v>67483</v>
      </c>
      <c r="N11" s="36">
        <v>6952</v>
      </c>
    </row>
    <row r="12" spans="1:14" ht="15.75" thickBot="1" x14ac:dyDescent="0.3">
      <c r="A12" s="25"/>
      <c r="B12" s="26">
        <v>44265</v>
      </c>
      <c r="C12" s="27">
        <v>1772</v>
      </c>
      <c r="D12" s="37" t="s">
        <v>14</v>
      </c>
      <c r="E12" s="29">
        <v>44265</v>
      </c>
      <c r="F12" s="30">
        <v>76662</v>
      </c>
      <c r="H12" s="31">
        <v>44265</v>
      </c>
      <c r="I12" s="43">
        <v>2495</v>
      </c>
      <c r="J12" s="39"/>
      <c r="K12" s="44"/>
      <c r="L12" s="41"/>
      <c r="M12" s="35">
        <f>68859+400</f>
        <v>69259</v>
      </c>
      <c r="N12" s="36">
        <v>3136</v>
      </c>
    </row>
    <row r="13" spans="1:14" ht="15.75" thickBot="1" x14ac:dyDescent="0.3">
      <c r="A13" s="25"/>
      <c r="B13" s="26">
        <v>44266</v>
      </c>
      <c r="C13" s="27">
        <v>10510</v>
      </c>
      <c r="D13" s="45" t="s">
        <v>20</v>
      </c>
      <c r="E13" s="29">
        <v>44266</v>
      </c>
      <c r="F13" s="30">
        <v>97056</v>
      </c>
      <c r="H13" s="31">
        <v>44266</v>
      </c>
      <c r="I13" s="43">
        <v>495</v>
      </c>
      <c r="J13" s="39"/>
      <c r="K13" s="44"/>
      <c r="L13" s="41"/>
      <c r="M13" s="35">
        <v>82544</v>
      </c>
      <c r="N13" s="36">
        <v>3507</v>
      </c>
    </row>
    <row r="14" spans="1:14" ht="15.75" thickBot="1" x14ac:dyDescent="0.3">
      <c r="A14" s="25"/>
      <c r="B14" s="26">
        <v>44267</v>
      </c>
      <c r="C14" s="27">
        <v>7806</v>
      </c>
      <c r="D14" s="42" t="s">
        <v>13</v>
      </c>
      <c r="E14" s="29">
        <v>44267</v>
      </c>
      <c r="F14" s="30">
        <v>123020</v>
      </c>
      <c r="H14" s="31">
        <v>44267</v>
      </c>
      <c r="I14" s="43">
        <v>10570</v>
      </c>
      <c r="J14" s="39"/>
      <c r="K14" s="44"/>
      <c r="L14" s="41"/>
      <c r="M14" s="35">
        <v>100882</v>
      </c>
      <c r="N14" s="36">
        <v>3762</v>
      </c>
    </row>
    <row r="15" spans="1:14" ht="15.75" thickBot="1" x14ac:dyDescent="0.3">
      <c r="A15" s="25"/>
      <c r="B15" s="26">
        <v>44268</v>
      </c>
      <c r="C15" s="27">
        <v>2108</v>
      </c>
      <c r="D15" s="37" t="s">
        <v>21</v>
      </c>
      <c r="E15" s="29">
        <v>44268</v>
      </c>
      <c r="F15" s="30">
        <v>138556</v>
      </c>
      <c r="H15" s="31">
        <v>44268</v>
      </c>
      <c r="I15" s="43">
        <v>550</v>
      </c>
      <c r="J15" s="39">
        <v>44268</v>
      </c>
      <c r="K15" s="44" t="s">
        <v>22</v>
      </c>
      <c r="L15" s="41">
        <f>15882.75+4000+400</f>
        <v>20282.75</v>
      </c>
      <c r="M15" s="35">
        <v>116002</v>
      </c>
      <c r="N15" s="36">
        <v>8467</v>
      </c>
    </row>
    <row r="16" spans="1:14" ht="15.75" thickBot="1" x14ac:dyDescent="0.3">
      <c r="A16" s="25"/>
      <c r="B16" s="26">
        <v>44269</v>
      </c>
      <c r="C16" s="27">
        <v>17118</v>
      </c>
      <c r="D16" s="37" t="s">
        <v>23</v>
      </c>
      <c r="E16" s="29">
        <v>44269</v>
      </c>
      <c r="F16" s="30">
        <v>112047</v>
      </c>
      <c r="H16" s="31">
        <v>44269</v>
      </c>
      <c r="I16" s="43">
        <v>550</v>
      </c>
      <c r="J16" s="39"/>
      <c r="K16" s="53"/>
      <c r="L16" s="10"/>
      <c r="M16" s="35">
        <v>89676</v>
      </c>
      <c r="N16" s="36">
        <v>4703</v>
      </c>
    </row>
    <row r="17" spans="1:14" ht="15.75" thickBot="1" x14ac:dyDescent="0.3">
      <c r="A17" s="25"/>
      <c r="B17" s="26">
        <v>44270</v>
      </c>
      <c r="C17" s="27">
        <v>5155</v>
      </c>
      <c r="D17" s="45" t="s">
        <v>24</v>
      </c>
      <c r="E17" s="29">
        <v>44270</v>
      </c>
      <c r="F17" s="30">
        <v>161357</v>
      </c>
      <c r="H17" s="31">
        <v>44270</v>
      </c>
      <c r="I17" s="43">
        <v>950</v>
      </c>
      <c r="J17" s="39"/>
      <c r="K17" s="44"/>
      <c r="L17" s="50"/>
      <c r="M17" s="35">
        <v>146517</v>
      </c>
      <c r="N17" s="36">
        <v>8735</v>
      </c>
    </row>
    <row r="18" spans="1:14" ht="15.75" thickBot="1" x14ac:dyDescent="0.3">
      <c r="A18" s="25"/>
      <c r="B18" s="26">
        <v>44271</v>
      </c>
      <c r="C18" s="27">
        <v>8682</v>
      </c>
      <c r="D18" s="37" t="s">
        <v>25</v>
      </c>
      <c r="E18" s="29">
        <v>44271</v>
      </c>
      <c r="F18" s="30">
        <v>94902</v>
      </c>
      <c r="H18" s="31">
        <v>44271</v>
      </c>
      <c r="I18" s="43">
        <v>1632</v>
      </c>
      <c r="J18" s="39"/>
      <c r="K18" s="54"/>
      <c r="L18" s="41"/>
      <c r="M18" s="35">
        <f>1971+77614</f>
        <v>79585</v>
      </c>
      <c r="N18" s="36">
        <v>5003</v>
      </c>
    </row>
    <row r="19" spans="1:14" ht="15.75" thickBot="1" x14ac:dyDescent="0.3">
      <c r="A19" s="25"/>
      <c r="B19" s="26">
        <v>44272</v>
      </c>
      <c r="C19" s="27">
        <v>2739</v>
      </c>
      <c r="D19" s="37" t="s">
        <v>26</v>
      </c>
      <c r="E19" s="29">
        <v>44272</v>
      </c>
      <c r="F19" s="30">
        <v>95751</v>
      </c>
      <c r="H19" s="31">
        <v>44272</v>
      </c>
      <c r="I19" s="43">
        <v>2495</v>
      </c>
      <c r="J19" s="39"/>
      <c r="K19" s="55"/>
      <c r="L19" s="56"/>
      <c r="M19" s="35">
        <v>87407</v>
      </c>
      <c r="N19" s="36">
        <v>3110</v>
      </c>
    </row>
    <row r="20" spans="1:14" ht="15.75" thickBot="1" x14ac:dyDescent="0.3">
      <c r="A20" s="25"/>
      <c r="B20" s="26">
        <v>44273</v>
      </c>
      <c r="C20" s="27">
        <v>1066</v>
      </c>
      <c r="D20" s="37" t="s">
        <v>15</v>
      </c>
      <c r="E20" s="29">
        <v>44273</v>
      </c>
      <c r="F20" s="30">
        <v>125913</v>
      </c>
      <c r="H20" s="31">
        <v>44273</v>
      </c>
      <c r="I20" s="43">
        <v>495</v>
      </c>
      <c r="J20" s="39"/>
      <c r="K20" s="57"/>
      <c r="L20" s="50"/>
      <c r="M20" s="35">
        <v>122677</v>
      </c>
      <c r="N20" s="36">
        <v>1675</v>
      </c>
    </row>
    <row r="21" spans="1:14" ht="15.75" thickBot="1" x14ac:dyDescent="0.3">
      <c r="A21" s="25"/>
      <c r="B21" s="26">
        <v>44274</v>
      </c>
      <c r="C21" s="27">
        <v>15559</v>
      </c>
      <c r="D21" s="37" t="s">
        <v>27</v>
      </c>
      <c r="E21" s="29">
        <v>44274</v>
      </c>
      <c r="F21" s="30">
        <v>166421</v>
      </c>
      <c r="H21" s="31">
        <v>44274</v>
      </c>
      <c r="I21" s="43">
        <v>11171</v>
      </c>
      <c r="J21" s="39"/>
      <c r="K21" s="54"/>
      <c r="L21" s="50"/>
      <c r="M21" s="35">
        <v>134714</v>
      </c>
      <c r="N21" s="36">
        <v>4977</v>
      </c>
    </row>
    <row r="22" spans="1:14" ht="15.75" thickBot="1" x14ac:dyDescent="0.3">
      <c r="A22" s="25"/>
      <c r="B22" s="26">
        <v>44275</v>
      </c>
      <c r="C22" s="27">
        <v>5574</v>
      </c>
      <c r="D22" s="37" t="s">
        <v>28</v>
      </c>
      <c r="E22" s="29">
        <v>44275</v>
      </c>
      <c r="F22" s="30">
        <v>131368</v>
      </c>
      <c r="H22" s="31">
        <v>44275</v>
      </c>
      <c r="I22" s="43">
        <v>4316</v>
      </c>
      <c r="J22" s="47">
        <v>44275</v>
      </c>
      <c r="K22" s="58" t="s">
        <v>29</v>
      </c>
      <c r="L22" s="59">
        <f>18782.75+4000+400</f>
        <v>23182.75</v>
      </c>
      <c r="M22" s="35">
        <v>97382</v>
      </c>
      <c r="N22" s="36">
        <v>9767</v>
      </c>
    </row>
    <row r="23" spans="1:14" ht="15.75" thickBot="1" x14ac:dyDescent="0.3">
      <c r="A23" s="25"/>
      <c r="B23" s="26">
        <v>44276</v>
      </c>
      <c r="C23" s="27">
        <v>7949</v>
      </c>
      <c r="D23" s="37" t="s">
        <v>30</v>
      </c>
      <c r="E23" s="29">
        <v>44276</v>
      </c>
      <c r="F23" s="30">
        <v>149719</v>
      </c>
      <c r="H23" s="31">
        <v>44276</v>
      </c>
      <c r="I23" s="43">
        <v>550</v>
      </c>
      <c r="J23" s="60"/>
      <c r="K23" s="61"/>
      <c r="L23" s="62"/>
      <c r="M23" s="35">
        <f>96034+35778</f>
        <v>131812</v>
      </c>
      <c r="N23" s="36">
        <v>11342</v>
      </c>
    </row>
    <row r="24" spans="1:14" ht="15.75" thickBot="1" x14ac:dyDescent="0.3">
      <c r="A24" s="25"/>
      <c r="B24" s="26">
        <v>44277</v>
      </c>
      <c r="C24" s="27">
        <v>10804</v>
      </c>
      <c r="D24" s="37" t="s">
        <v>31</v>
      </c>
      <c r="E24" s="29">
        <v>44277</v>
      </c>
      <c r="F24" s="30">
        <v>106933</v>
      </c>
      <c r="H24" s="31">
        <v>44277</v>
      </c>
      <c r="I24" s="43">
        <v>440</v>
      </c>
      <c r="J24" s="63"/>
      <c r="K24" s="64"/>
      <c r="L24" s="65"/>
      <c r="M24" s="35">
        <v>91729</v>
      </c>
      <c r="N24" s="36">
        <v>5331</v>
      </c>
    </row>
    <row r="25" spans="1:14" ht="15.75" thickBot="1" x14ac:dyDescent="0.3">
      <c r="A25" s="25"/>
      <c r="B25" s="26">
        <v>44278</v>
      </c>
      <c r="C25" s="27">
        <v>7181</v>
      </c>
      <c r="D25" s="37" t="s">
        <v>32</v>
      </c>
      <c r="E25" s="29">
        <v>44278</v>
      </c>
      <c r="F25" s="30">
        <v>127050</v>
      </c>
      <c r="H25" s="31">
        <v>44278</v>
      </c>
      <c r="I25" s="43">
        <v>534</v>
      </c>
      <c r="J25" s="66"/>
      <c r="K25" s="67"/>
      <c r="L25" s="68"/>
      <c r="M25" s="35">
        <v>118054</v>
      </c>
      <c r="N25" s="36">
        <v>1281</v>
      </c>
    </row>
    <row r="26" spans="1:14" ht="15.75" thickBot="1" x14ac:dyDescent="0.3">
      <c r="A26" s="25"/>
      <c r="B26" s="26">
        <v>44279</v>
      </c>
      <c r="C26" s="27">
        <v>4158</v>
      </c>
      <c r="D26" s="37" t="s">
        <v>33</v>
      </c>
      <c r="E26" s="29">
        <v>44279</v>
      </c>
      <c r="F26" s="30">
        <v>117994</v>
      </c>
      <c r="H26" s="31">
        <v>44279</v>
      </c>
      <c r="I26" s="43">
        <v>495</v>
      </c>
      <c r="J26" s="39"/>
      <c r="K26" s="64"/>
      <c r="L26" s="62"/>
      <c r="M26" s="35">
        <v>111550</v>
      </c>
      <c r="N26" s="36">
        <v>1789</v>
      </c>
    </row>
    <row r="27" spans="1:14" ht="15.75" thickBot="1" x14ac:dyDescent="0.3">
      <c r="A27" s="25"/>
      <c r="B27" s="26">
        <v>44280</v>
      </c>
      <c r="C27" s="27">
        <v>6787</v>
      </c>
      <c r="D27" s="45" t="s">
        <v>34</v>
      </c>
      <c r="E27" s="29">
        <v>44280</v>
      </c>
      <c r="F27" s="30">
        <v>92969</v>
      </c>
      <c r="H27" s="31">
        <v>44280</v>
      </c>
      <c r="I27" s="43">
        <v>550</v>
      </c>
      <c r="J27" s="69"/>
      <c r="K27" s="70"/>
      <c r="L27" s="68"/>
      <c r="M27" s="35">
        <v>81327</v>
      </c>
      <c r="N27" s="36">
        <v>4305</v>
      </c>
    </row>
    <row r="28" spans="1:14" ht="15.75" thickBot="1" x14ac:dyDescent="0.3">
      <c r="A28" s="25"/>
      <c r="B28" s="26">
        <v>44281</v>
      </c>
      <c r="C28" s="27">
        <v>2154</v>
      </c>
      <c r="D28" s="45" t="s">
        <v>15</v>
      </c>
      <c r="E28" s="29">
        <v>44281</v>
      </c>
      <c r="F28" s="30">
        <v>238542</v>
      </c>
      <c r="H28" s="31">
        <v>44281</v>
      </c>
      <c r="I28" s="43">
        <v>13598</v>
      </c>
      <c r="J28" s="71"/>
      <c r="K28" s="70"/>
      <c r="L28" s="68"/>
      <c r="M28" s="35">
        <f>2108.5+215933</f>
        <v>218041.5</v>
      </c>
      <c r="N28" s="36">
        <v>4748</v>
      </c>
    </row>
    <row r="29" spans="1:14" ht="15.75" thickBot="1" x14ac:dyDescent="0.3">
      <c r="A29" s="25"/>
      <c r="B29" s="26">
        <v>44282</v>
      </c>
      <c r="C29" s="27">
        <v>4276</v>
      </c>
      <c r="D29" s="72" t="s">
        <v>35</v>
      </c>
      <c r="E29" s="29">
        <v>44282</v>
      </c>
      <c r="F29" s="30">
        <v>185735</v>
      </c>
      <c r="H29" s="31">
        <v>44282</v>
      </c>
      <c r="I29" s="43">
        <v>550</v>
      </c>
      <c r="J29" s="73">
        <v>44282</v>
      </c>
      <c r="K29" s="74" t="s">
        <v>36</v>
      </c>
      <c r="L29" s="68">
        <f>16771.17+400+4000</f>
        <v>21171.17</v>
      </c>
      <c r="M29" s="35">
        <v>157872</v>
      </c>
      <c r="N29" s="36">
        <v>10720</v>
      </c>
    </row>
    <row r="30" spans="1:14" ht="15.75" thickBot="1" x14ac:dyDescent="0.3">
      <c r="A30" s="25"/>
      <c r="B30" s="26">
        <v>44283</v>
      </c>
      <c r="C30" s="27">
        <v>24877</v>
      </c>
      <c r="D30" s="72" t="s">
        <v>37</v>
      </c>
      <c r="E30" s="29">
        <v>44283</v>
      </c>
      <c r="F30" s="30">
        <v>164558</v>
      </c>
      <c r="H30" s="31">
        <v>44283</v>
      </c>
      <c r="I30" s="75">
        <v>550</v>
      </c>
      <c r="J30" s="69"/>
      <c r="K30" s="44"/>
      <c r="L30" s="41"/>
      <c r="M30" s="35">
        <v>131246</v>
      </c>
      <c r="N30" s="36">
        <v>7885</v>
      </c>
    </row>
    <row r="31" spans="1:14" ht="15.75" thickBot="1" x14ac:dyDescent="0.3">
      <c r="A31" s="25"/>
      <c r="B31" s="26">
        <v>44284</v>
      </c>
      <c r="C31" s="27">
        <v>21623</v>
      </c>
      <c r="D31" s="72" t="s">
        <v>38</v>
      </c>
      <c r="E31" s="29">
        <v>44284</v>
      </c>
      <c r="F31" s="30">
        <v>182732</v>
      </c>
      <c r="H31" s="31">
        <v>44284</v>
      </c>
      <c r="I31" s="75">
        <v>550</v>
      </c>
      <c r="J31" s="69"/>
      <c r="K31" s="67"/>
      <c r="L31" s="68"/>
      <c r="M31" s="35">
        <v>150046</v>
      </c>
      <c r="N31" s="36">
        <v>10513</v>
      </c>
    </row>
    <row r="32" spans="1:14" ht="15.75" thickBot="1" x14ac:dyDescent="0.3">
      <c r="A32" s="25"/>
      <c r="B32" s="26">
        <v>44285</v>
      </c>
      <c r="C32" s="27">
        <v>330</v>
      </c>
      <c r="D32" s="72" t="s">
        <v>39</v>
      </c>
      <c r="E32" s="29">
        <v>44285</v>
      </c>
      <c r="F32" s="76">
        <v>131087</v>
      </c>
      <c r="H32" s="31">
        <v>44285</v>
      </c>
      <c r="I32" s="75">
        <v>575</v>
      </c>
      <c r="J32" s="69">
        <v>44285</v>
      </c>
      <c r="K32" s="77" t="s">
        <v>40</v>
      </c>
      <c r="L32" s="41">
        <v>20000</v>
      </c>
      <c r="M32" s="35">
        <v>106964</v>
      </c>
      <c r="N32" s="36">
        <v>3218</v>
      </c>
    </row>
    <row r="33" spans="1:14" ht="16.5" thickBot="1" x14ac:dyDescent="0.3">
      <c r="A33" s="25"/>
      <c r="B33" s="26">
        <v>44286</v>
      </c>
      <c r="C33" s="78">
        <v>1340</v>
      </c>
      <c r="D33" s="79" t="s">
        <v>15</v>
      </c>
      <c r="E33" s="29">
        <v>44286</v>
      </c>
      <c r="F33" s="78">
        <v>124133</v>
      </c>
      <c r="H33" s="31">
        <v>44286</v>
      </c>
      <c r="I33" s="75">
        <v>440</v>
      </c>
      <c r="J33" s="71"/>
      <c r="K33" s="80"/>
      <c r="L33" s="78"/>
      <c r="M33" s="35">
        <f>70000+48690</f>
        <v>118690</v>
      </c>
      <c r="N33" s="36">
        <v>3663</v>
      </c>
    </row>
    <row r="34" spans="1:14" ht="15.75" thickBot="1" x14ac:dyDescent="0.3">
      <c r="A34" s="25"/>
      <c r="B34" s="26">
        <v>44287</v>
      </c>
      <c r="C34" s="78">
        <v>7415</v>
      </c>
      <c r="D34" s="81" t="s">
        <v>41</v>
      </c>
      <c r="E34" s="29">
        <v>44287</v>
      </c>
      <c r="F34" s="78">
        <v>126517</v>
      </c>
      <c r="H34" s="31">
        <v>44287</v>
      </c>
      <c r="I34" s="75">
        <v>10515</v>
      </c>
      <c r="J34" s="69"/>
      <c r="K34" s="82"/>
      <c r="L34" s="10"/>
      <c r="M34" s="35">
        <v>97708</v>
      </c>
      <c r="N34" s="36">
        <v>10879</v>
      </c>
    </row>
    <row r="35" spans="1:14" ht="15.75" thickBot="1" x14ac:dyDescent="0.3">
      <c r="A35" s="25"/>
      <c r="B35" s="26">
        <v>44288</v>
      </c>
      <c r="C35" s="78">
        <v>7748</v>
      </c>
      <c r="D35" s="81" t="s">
        <v>42</v>
      </c>
      <c r="E35" s="29">
        <v>44288</v>
      </c>
      <c r="F35" s="78">
        <v>95516</v>
      </c>
      <c r="H35" s="31">
        <v>44288</v>
      </c>
      <c r="I35" s="75">
        <v>550</v>
      </c>
      <c r="J35" s="69"/>
      <c r="K35" s="80"/>
      <c r="L35" s="78"/>
      <c r="M35" s="35">
        <v>82796</v>
      </c>
      <c r="N35" s="36">
        <v>4422</v>
      </c>
    </row>
    <row r="36" spans="1:14" ht="16.5" thickBot="1" x14ac:dyDescent="0.3">
      <c r="A36" s="25"/>
      <c r="B36" s="26">
        <v>44289</v>
      </c>
      <c r="C36" s="78">
        <v>0</v>
      </c>
      <c r="D36" s="79"/>
      <c r="E36" s="29">
        <v>44289</v>
      </c>
      <c r="F36" s="78">
        <v>243027</v>
      </c>
      <c r="H36" s="31">
        <v>44289</v>
      </c>
      <c r="I36" s="75">
        <v>550</v>
      </c>
      <c r="J36" s="69">
        <v>44289</v>
      </c>
      <c r="K36" s="82" t="s">
        <v>43</v>
      </c>
      <c r="L36" s="10">
        <f>18825.6+4000</f>
        <v>22825.599999999999</v>
      </c>
      <c r="M36" s="35">
        <v>216308</v>
      </c>
      <c r="N36" s="36">
        <v>12198</v>
      </c>
    </row>
    <row r="37" spans="1:14" ht="16.5" thickBot="1" x14ac:dyDescent="0.3">
      <c r="A37" s="25"/>
      <c r="B37" s="26">
        <v>44290</v>
      </c>
      <c r="C37" s="78">
        <v>8638</v>
      </c>
      <c r="D37" s="83" t="s">
        <v>13</v>
      </c>
      <c r="E37" s="29">
        <v>44290</v>
      </c>
      <c r="F37" s="84">
        <v>107110</v>
      </c>
      <c r="H37" s="31">
        <v>44290</v>
      </c>
      <c r="I37" s="75">
        <v>1400</v>
      </c>
      <c r="J37" s="69"/>
      <c r="K37" s="85"/>
      <c r="L37" s="78"/>
      <c r="M37" s="35">
        <v>92402</v>
      </c>
      <c r="N37" s="36">
        <v>4670</v>
      </c>
    </row>
    <row r="38" spans="1:14" ht="16.5" thickBot="1" x14ac:dyDescent="0.3">
      <c r="A38" s="25"/>
      <c r="B38" s="26">
        <v>44291</v>
      </c>
      <c r="C38" s="78">
        <v>2136</v>
      </c>
      <c r="D38" s="83" t="s">
        <v>18</v>
      </c>
      <c r="E38" s="29">
        <v>44291</v>
      </c>
      <c r="F38" s="84">
        <v>231413</v>
      </c>
      <c r="H38" s="31">
        <v>44291</v>
      </c>
      <c r="I38" s="75">
        <v>495</v>
      </c>
      <c r="J38" s="69"/>
      <c r="K38" s="86" t="s">
        <v>44</v>
      </c>
      <c r="L38" s="78">
        <v>0</v>
      </c>
      <c r="M38" s="35">
        <f>124118+65290+28216+4710</f>
        <v>222334</v>
      </c>
      <c r="N38" s="36">
        <v>6448</v>
      </c>
    </row>
    <row r="39" spans="1:14" ht="18" thickBot="1" x14ac:dyDescent="0.35">
      <c r="A39" s="25"/>
      <c r="B39" s="87"/>
      <c r="C39" s="78"/>
      <c r="D39" s="79"/>
      <c r="E39" s="29"/>
      <c r="F39" s="88"/>
      <c r="H39" s="31"/>
      <c r="I39" s="75"/>
      <c r="J39" s="69"/>
      <c r="K39" s="34"/>
      <c r="L39" s="78"/>
      <c r="M39" s="35">
        <v>0</v>
      </c>
      <c r="N39" s="36">
        <v>0</v>
      </c>
    </row>
    <row r="40" spans="1:14" ht="18" thickBot="1" x14ac:dyDescent="0.35">
      <c r="A40" s="25"/>
      <c r="B40" s="89">
        <v>44259</v>
      </c>
      <c r="C40" s="90">
        <v>12918.81</v>
      </c>
      <c r="D40" s="91" t="s">
        <v>45</v>
      </c>
      <c r="E40" s="29"/>
      <c r="F40" s="92"/>
      <c r="H40" s="31"/>
      <c r="I40" s="75"/>
      <c r="J40" s="69" t="s">
        <v>46</v>
      </c>
      <c r="K40" s="67" t="s">
        <v>47</v>
      </c>
      <c r="L40" s="78">
        <v>3549.87</v>
      </c>
      <c r="M40" s="35">
        <v>0</v>
      </c>
      <c r="N40" s="36">
        <v>0</v>
      </c>
    </row>
    <row r="41" spans="1:14" ht="18" thickBot="1" x14ac:dyDescent="0.35">
      <c r="A41" s="25"/>
      <c r="B41" s="89">
        <v>44260</v>
      </c>
      <c r="C41" s="90">
        <v>26476.799999999999</v>
      </c>
      <c r="D41" s="91" t="s">
        <v>45</v>
      </c>
      <c r="E41" s="29"/>
      <c r="F41" s="93"/>
      <c r="H41" s="31"/>
      <c r="I41" s="75"/>
      <c r="J41" s="69" t="s">
        <v>46</v>
      </c>
      <c r="K41" s="80" t="s">
        <v>48</v>
      </c>
      <c r="L41" s="78">
        <f>8100+8100+9885+9720</f>
        <v>35805</v>
      </c>
      <c r="M41" s="94">
        <v>0</v>
      </c>
      <c r="N41" s="36">
        <v>0</v>
      </c>
    </row>
    <row r="42" spans="1:14" ht="18" thickBot="1" x14ac:dyDescent="0.35">
      <c r="A42" s="25"/>
      <c r="B42" s="89">
        <v>44264</v>
      </c>
      <c r="C42" s="90">
        <v>19097.66</v>
      </c>
      <c r="D42" s="91" t="s">
        <v>45</v>
      </c>
      <c r="E42" s="29"/>
      <c r="F42" s="93"/>
      <c r="H42" s="31"/>
      <c r="I42" s="75"/>
      <c r="J42" s="69" t="s">
        <v>46</v>
      </c>
      <c r="K42" s="80" t="s">
        <v>49</v>
      </c>
      <c r="L42" s="78">
        <f>549+549</f>
        <v>1098</v>
      </c>
      <c r="M42" s="94">
        <v>0</v>
      </c>
      <c r="N42" s="36">
        <v>0</v>
      </c>
    </row>
    <row r="43" spans="1:14" ht="16.5" thickBot="1" x14ac:dyDescent="0.3">
      <c r="A43" s="25"/>
      <c r="B43" s="89">
        <v>44267</v>
      </c>
      <c r="C43" s="95">
        <v>27632.2</v>
      </c>
      <c r="D43" s="91" t="s">
        <v>45</v>
      </c>
      <c r="E43" s="29"/>
      <c r="F43" s="40"/>
      <c r="H43" s="31"/>
      <c r="I43" s="75"/>
      <c r="J43" s="69" t="s">
        <v>46</v>
      </c>
      <c r="K43" s="80" t="s">
        <v>50</v>
      </c>
      <c r="L43" s="78">
        <v>12656.68</v>
      </c>
      <c r="M43" s="94">
        <v>0</v>
      </c>
      <c r="N43" s="36">
        <v>0</v>
      </c>
    </row>
    <row r="44" spans="1:14" ht="16.5" thickBot="1" x14ac:dyDescent="0.3">
      <c r="A44" s="25"/>
      <c r="B44" s="89">
        <v>44268</v>
      </c>
      <c r="C44" s="90">
        <v>12437.12</v>
      </c>
      <c r="D44" s="91" t="s">
        <v>45</v>
      </c>
      <c r="E44" s="29"/>
      <c r="F44" s="40"/>
      <c r="H44" s="31"/>
      <c r="I44" s="75"/>
      <c r="J44" s="69" t="s">
        <v>46</v>
      </c>
      <c r="K44" s="80" t="s">
        <v>51</v>
      </c>
      <c r="L44" s="78">
        <v>986</v>
      </c>
      <c r="M44" s="94">
        <v>0</v>
      </c>
      <c r="N44" s="36">
        <v>0</v>
      </c>
    </row>
    <row r="45" spans="1:14" ht="16.5" thickBot="1" x14ac:dyDescent="0.3">
      <c r="A45" s="25"/>
      <c r="B45" s="89">
        <v>44271</v>
      </c>
      <c r="C45" s="90">
        <v>23190.73</v>
      </c>
      <c r="D45" s="91" t="s">
        <v>45</v>
      </c>
      <c r="E45" s="29"/>
      <c r="F45" s="40"/>
      <c r="H45" s="31"/>
      <c r="I45" s="75"/>
      <c r="J45" s="69" t="s">
        <v>46</v>
      </c>
      <c r="K45" s="96" t="s">
        <v>52</v>
      </c>
      <c r="L45" s="97">
        <v>6960</v>
      </c>
      <c r="M45" s="94">
        <v>0</v>
      </c>
      <c r="N45" s="36">
        <v>0</v>
      </c>
    </row>
    <row r="46" spans="1:14" ht="16.5" thickBot="1" x14ac:dyDescent="0.3">
      <c r="A46" s="25"/>
      <c r="B46" s="89">
        <v>44275</v>
      </c>
      <c r="C46" s="90">
        <v>37080.230000000003</v>
      </c>
      <c r="D46" s="91" t="s">
        <v>45</v>
      </c>
      <c r="E46" s="29"/>
      <c r="F46" s="40"/>
      <c r="H46" s="31"/>
      <c r="I46" s="75"/>
      <c r="J46" s="69" t="s">
        <v>46</v>
      </c>
      <c r="K46" s="80" t="s">
        <v>53</v>
      </c>
      <c r="L46" s="97">
        <f>10100+21358</f>
        <v>31458</v>
      </c>
      <c r="M46" s="94">
        <v>0</v>
      </c>
      <c r="N46" s="36">
        <v>0</v>
      </c>
    </row>
    <row r="47" spans="1:14" ht="16.5" thickBot="1" x14ac:dyDescent="0.3">
      <c r="A47" s="25"/>
      <c r="B47" s="89">
        <v>44279</v>
      </c>
      <c r="C47" s="90">
        <v>36624.78</v>
      </c>
      <c r="D47" s="91" t="s">
        <v>45</v>
      </c>
      <c r="E47" s="98"/>
      <c r="F47" s="99"/>
      <c r="H47" s="31"/>
      <c r="I47" s="75"/>
      <c r="J47" s="69" t="s">
        <v>46</v>
      </c>
      <c r="K47" s="80" t="s">
        <v>54</v>
      </c>
      <c r="L47" s="97">
        <v>10000</v>
      </c>
      <c r="M47" s="94"/>
      <c r="N47" s="36"/>
    </row>
    <row r="48" spans="1:14" ht="16.5" thickBot="1" x14ac:dyDescent="0.3">
      <c r="A48" s="25"/>
      <c r="B48" s="89">
        <v>44284</v>
      </c>
      <c r="C48" s="90">
        <v>13460.94</v>
      </c>
      <c r="D48" s="91" t="s">
        <v>45</v>
      </c>
      <c r="E48" s="98"/>
      <c r="F48" s="99"/>
      <c r="H48" s="31"/>
      <c r="I48" s="75"/>
      <c r="J48" s="69" t="s">
        <v>46</v>
      </c>
      <c r="K48" s="80" t="s">
        <v>55</v>
      </c>
      <c r="L48" s="97">
        <f>398.99+406.58+498.99+398.99+198.99</f>
        <v>1902.54</v>
      </c>
      <c r="M48" s="94"/>
      <c r="N48" s="36"/>
    </row>
    <row r="49" spans="1:14" ht="16.5" thickBot="1" x14ac:dyDescent="0.3">
      <c r="A49" s="25"/>
      <c r="B49" s="89">
        <v>44285</v>
      </c>
      <c r="C49" s="90">
        <v>17719.810000000001</v>
      </c>
      <c r="D49" s="91" t="s">
        <v>45</v>
      </c>
      <c r="E49" s="100"/>
      <c r="F49" s="99"/>
      <c r="H49" s="31"/>
      <c r="I49" s="75"/>
      <c r="J49" s="69" t="s">
        <v>46</v>
      </c>
      <c r="K49" s="80" t="s">
        <v>56</v>
      </c>
      <c r="L49" s="97">
        <f>1394.81+986.84</f>
        <v>2381.65</v>
      </c>
      <c r="M49" s="94"/>
      <c r="N49" s="36"/>
    </row>
    <row r="50" spans="1:14" ht="16.5" thickBot="1" x14ac:dyDescent="0.3">
      <c r="A50" s="25"/>
      <c r="B50" s="89">
        <v>44287</v>
      </c>
      <c r="C50" s="90">
        <v>9934.5</v>
      </c>
      <c r="D50" s="91" t="s">
        <v>45</v>
      </c>
      <c r="E50" s="100"/>
      <c r="F50" s="99"/>
      <c r="H50" s="31"/>
      <c r="I50" s="75"/>
      <c r="J50" s="69" t="s">
        <v>46</v>
      </c>
      <c r="K50" s="80" t="s">
        <v>73</v>
      </c>
      <c r="L50" s="97">
        <v>519</v>
      </c>
      <c r="M50" s="94"/>
      <c r="N50" s="36"/>
    </row>
    <row r="51" spans="1:14" ht="16.5" thickBot="1" x14ac:dyDescent="0.3">
      <c r="A51" s="25"/>
      <c r="B51" s="89">
        <v>44289</v>
      </c>
      <c r="C51" s="90">
        <v>24229.96</v>
      </c>
      <c r="D51" s="91" t="s">
        <v>45</v>
      </c>
      <c r="E51" s="29"/>
      <c r="F51" s="78"/>
      <c r="H51" s="31"/>
      <c r="I51" s="75"/>
      <c r="J51" s="69" t="s">
        <v>46</v>
      </c>
      <c r="K51" s="80" t="s">
        <v>57</v>
      </c>
      <c r="L51" s="97">
        <v>22307.85</v>
      </c>
      <c r="M51" s="94"/>
      <c r="N51" s="36"/>
    </row>
    <row r="52" spans="1:14" ht="19.5" thickBot="1" x14ac:dyDescent="0.35">
      <c r="A52" s="25"/>
      <c r="B52" s="87"/>
      <c r="C52" s="78"/>
      <c r="D52" s="101"/>
      <c r="E52" s="29"/>
      <c r="F52" s="78"/>
      <c r="H52" s="31"/>
      <c r="I52" s="75"/>
      <c r="J52" s="69" t="s">
        <v>46</v>
      </c>
      <c r="K52" s="80" t="s">
        <v>58</v>
      </c>
      <c r="L52" s="97">
        <v>5370.73</v>
      </c>
      <c r="M52" s="94"/>
      <c r="N52" s="36"/>
    </row>
    <row r="53" spans="1:14" ht="19.5" thickBot="1" x14ac:dyDescent="0.35">
      <c r="A53" s="25"/>
      <c r="B53" s="87"/>
      <c r="C53" s="78"/>
      <c r="D53" s="101"/>
      <c r="E53" s="29"/>
      <c r="F53" s="78"/>
      <c r="H53" s="31"/>
      <c r="I53" s="75"/>
      <c r="J53" s="69" t="s">
        <v>46</v>
      </c>
      <c r="K53" s="82" t="s">
        <v>53</v>
      </c>
      <c r="L53" s="97">
        <v>414330</v>
      </c>
      <c r="M53" s="35"/>
      <c r="N53" s="36"/>
    </row>
    <row r="54" spans="1:14" ht="19.5" thickBot="1" x14ac:dyDescent="0.35">
      <c r="A54" s="25"/>
      <c r="B54" s="87"/>
      <c r="C54" s="78"/>
      <c r="D54" s="101"/>
      <c r="E54" s="29"/>
      <c r="F54" s="78"/>
      <c r="H54" s="31"/>
      <c r="I54" s="75"/>
      <c r="J54" s="69">
        <v>44287</v>
      </c>
      <c r="K54" s="80" t="s">
        <v>59</v>
      </c>
      <c r="L54" s="97">
        <f>1000+12941.03</f>
        <v>13941.03</v>
      </c>
      <c r="M54" s="35">
        <v>0</v>
      </c>
      <c r="N54" s="36">
        <v>0</v>
      </c>
    </row>
    <row r="55" spans="1:14" ht="19.5" thickBot="1" x14ac:dyDescent="0.35">
      <c r="A55" s="25"/>
      <c r="B55" s="102"/>
      <c r="C55" s="103"/>
      <c r="D55" s="104"/>
      <c r="E55" s="105"/>
      <c r="F55" s="103"/>
      <c r="H55" s="106"/>
      <c r="I55" s="107"/>
      <c r="J55" s="69"/>
      <c r="K55" s="108" t="s">
        <v>60</v>
      </c>
      <c r="L55" s="109">
        <v>3291.8</v>
      </c>
      <c r="M55" s="35"/>
      <c r="N55" s="36"/>
    </row>
    <row r="56" spans="1:14" ht="19.5" thickBot="1" x14ac:dyDescent="0.35">
      <c r="A56" s="25"/>
      <c r="B56" s="102"/>
      <c r="C56" s="103"/>
      <c r="D56" s="104"/>
      <c r="E56" s="105"/>
      <c r="F56" s="103"/>
      <c r="H56" s="106"/>
      <c r="I56" s="107"/>
      <c r="J56" s="69"/>
      <c r="K56" s="82"/>
      <c r="L56" s="109"/>
      <c r="M56" s="35"/>
      <c r="N56" s="36"/>
    </row>
    <row r="57" spans="1:14" ht="19.5" thickBot="1" x14ac:dyDescent="0.35">
      <c r="A57" s="25"/>
      <c r="B57" s="102"/>
      <c r="C57" s="103"/>
      <c r="D57" s="104"/>
      <c r="E57" s="105"/>
      <c r="F57" s="103"/>
      <c r="H57" s="106"/>
      <c r="I57" s="107"/>
      <c r="J57" s="69"/>
      <c r="K57" s="82"/>
      <c r="L57" s="109"/>
      <c r="M57" s="35"/>
      <c r="N57" s="36"/>
    </row>
    <row r="58" spans="1:14" ht="19.5" thickBot="1" x14ac:dyDescent="0.35">
      <c r="A58" s="25"/>
      <c r="B58" s="102"/>
      <c r="C58" s="103"/>
      <c r="D58" s="104"/>
      <c r="E58" s="105"/>
      <c r="F58" s="103"/>
      <c r="H58" s="106"/>
      <c r="I58" s="107"/>
      <c r="J58" s="69"/>
      <c r="K58" s="82"/>
      <c r="L58" s="109"/>
      <c r="M58" s="35"/>
      <c r="N58" s="36"/>
    </row>
    <row r="59" spans="1:14" ht="15.75" thickBot="1" x14ac:dyDescent="0.3">
      <c r="A59" s="25"/>
      <c r="B59" s="26"/>
      <c r="C59" s="27">
        <v>0</v>
      </c>
      <c r="D59" s="110"/>
      <c r="E59" s="105"/>
      <c r="F59" s="103"/>
      <c r="H59" s="111"/>
      <c r="I59" s="107"/>
      <c r="J59" s="69"/>
      <c r="K59" s="108"/>
      <c r="L59" s="10"/>
      <c r="M59" s="35">
        <v>0</v>
      </c>
      <c r="N59" s="36">
        <v>0</v>
      </c>
    </row>
    <row r="60" spans="1:14" ht="16.5" thickBot="1" x14ac:dyDescent="0.3">
      <c r="B60" s="112" t="s">
        <v>61</v>
      </c>
      <c r="C60" s="113">
        <f>SUM(C5:C59)</f>
        <v>506577.54</v>
      </c>
      <c r="D60" s="114"/>
      <c r="E60" s="115" t="s">
        <v>61</v>
      </c>
      <c r="F60" s="116">
        <f>SUM(F5:F59)</f>
        <v>4466307</v>
      </c>
      <c r="G60" s="114"/>
      <c r="H60" s="117" t="s">
        <v>62</v>
      </c>
      <c r="I60" s="118">
        <f>SUM(I5:I59)</f>
        <v>87748</v>
      </c>
      <c r="J60" s="119"/>
      <c r="K60" s="120" t="s">
        <v>63</v>
      </c>
      <c r="L60" s="121">
        <f>SUM(L5:L59)</f>
        <v>694103.32000000007</v>
      </c>
      <c r="M60" s="122">
        <f>SUM(M5:M59)</f>
        <v>3863945.5</v>
      </c>
      <c r="N60" s="122">
        <f>SUM(N5:N59)</f>
        <v>200857</v>
      </c>
    </row>
    <row r="61" spans="1:14" ht="16.5" thickTop="1" thickBot="1" x14ac:dyDescent="0.3">
      <c r="C61" s="5" t="s">
        <v>11</v>
      </c>
    </row>
    <row r="62" spans="1:14" ht="19.5" thickBot="1" x14ac:dyDescent="0.3">
      <c r="A62" s="58"/>
      <c r="B62" s="123"/>
      <c r="C62" s="4"/>
      <c r="H62" s="176" t="s">
        <v>64</v>
      </c>
      <c r="I62" s="177"/>
      <c r="J62" s="124"/>
      <c r="K62" s="178">
        <f>I60+L60</f>
        <v>781851.32000000007</v>
      </c>
      <c r="L62" s="179"/>
      <c r="M62" s="158">
        <f>M60+N60</f>
        <v>4064802.5</v>
      </c>
      <c r="N62" s="159"/>
    </row>
    <row r="63" spans="1:14" ht="15.75" x14ac:dyDescent="0.25">
      <c r="D63" s="160" t="s">
        <v>65</v>
      </c>
      <c r="E63" s="160"/>
      <c r="F63" s="125">
        <f>F60-K62-C60</f>
        <v>3177878.1399999997</v>
      </c>
      <c r="I63" s="126"/>
      <c r="J63" s="127"/>
    </row>
    <row r="64" spans="1:14" ht="18.75" x14ac:dyDescent="0.3">
      <c r="D64" s="161" t="s">
        <v>66</v>
      </c>
      <c r="E64" s="161"/>
      <c r="F64" s="122">
        <v>-3579271.89</v>
      </c>
      <c r="I64" s="162" t="s">
        <v>67</v>
      </c>
      <c r="J64" s="163"/>
      <c r="K64" s="164">
        <f>F66+F67+F68</f>
        <v>-110332.85000000047</v>
      </c>
      <c r="L64" s="165"/>
    </row>
    <row r="65" spans="2:14" ht="19.5" thickBot="1" x14ac:dyDescent="0.35">
      <c r="D65" s="128"/>
      <c r="E65" s="58"/>
      <c r="F65" s="129">
        <v>0</v>
      </c>
      <c r="I65" s="130"/>
      <c r="J65" s="131"/>
      <c r="K65" s="132"/>
      <c r="L65" s="133"/>
    </row>
    <row r="66" spans="2:14" ht="19.5" thickTop="1" x14ac:dyDescent="0.3">
      <c r="C66" s="6" t="s">
        <v>11</v>
      </c>
      <c r="E66" s="58" t="s">
        <v>68</v>
      </c>
      <c r="F66" s="122">
        <f>SUM(F63:F65)</f>
        <v>-401393.75000000047</v>
      </c>
      <c r="H66" s="25"/>
      <c r="I66" s="134" t="s">
        <v>69</v>
      </c>
      <c r="J66" s="135"/>
      <c r="K66" s="166">
        <f>-C4</f>
        <v>-223014.26</v>
      </c>
      <c r="L66" s="167"/>
      <c r="M66" s="136"/>
    </row>
    <row r="67" spans="2:14" ht="16.5" thickBot="1" x14ac:dyDescent="0.3">
      <c r="D67" s="137" t="s">
        <v>70</v>
      </c>
      <c r="E67" s="58" t="s">
        <v>71</v>
      </c>
      <c r="F67" s="138">
        <v>75698</v>
      </c>
    </row>
    <row r="68" spans="2:14" ht="20.25" thickTop="1" thickBot="1" x14ac:dyDescent="0.35">
      <c r="C68" s="139">
        <v>44291</v>
      </c>
      <c r="D68" s="156" t="s">
        <v>72</v>
      </c>
      <c r="E68" s="157"/>
      <c r="F68" s="140">
        <v>215362.9</v>
      </c>
      <c r="I68" s="180" t="s">
        <v>74</v>
      </c>
      <c r="J68" s="181"/>
      <c r="K68" s="182">
        <f>K64+K66</f>
        <v>-333347.11000000045</v>
      </c>
      <c r="L68" s="183"/>
    </row>
    <row r="69" spans="2:14" ht="18.75" x14ac:dyDescent="0.3">
      <c r="C69" s="141"/>
      <c r="D69" s="142"/>
      <c r="E69" s="143"/>
      <c r="F69" s="144"/>
      <c r="J69" s="145"/>
      <c r="M69" s="146"/>
    </row>
    <row r="71" spans="2:14" ht="15.75" x14ac:dyDescent="0.25">
      <c r="B71" s="147"/>
      <c r="C71" s="148"/>
      <c r="D71" s="149"/>
      <c r="E71" s="150"/>
      <c r="M71" s="2"/>
      <c r="N71" s="58"/>
    </row>
    <row r="72" spans="2:14" ht="15.75" x14ac:dyDescent="0.25">
      <c r="B72" s="147"/>
      <c r="C72" s="151"/>
      <c r="E72" s="150"/>
      <c r="M72" s="2"/>
      <c r="N72" s="58"/>
    </row>
    <row r="73" spans="2:14" ht="15.75" x14ac:dyDescent="0.25">
      <c r="B73" s="147"/>
      <c r="C73" s="151"/>
      <c r="E73" s="150"/>
      <c r="F73" s="152"/>
      <c r="L73" s="153"/>
      <c r="M73" s="4"/>
    </row>
    <row r="74" spans="2:14" ht="15.75" x14ac:dyDescent="0.25">
      <c r="B74" s="147"/>
      <c r="C74" s="151"/>
      <c r="E74" s="150"/>
      <c r="M74" s="4"/>
    </row>
    <row r="75" spans="2:14" ht="15.75" x14ac:dyDescent="0.25">
      <c r="B75" s="147"/>
      <c r="C75" s="151"/>
      <c r="E75" s="150"/>
      <c r="F75" s="154"/>
      <c r="M75" s="4"/>
    </row>
    <row r="76" spans="2:14" x14ac:dyDescent="0.25">
      <c r="E76" s="155"/>
      <c r="F76" s="150"/>
      <c r="M76" s="4"/>
    </row>
    <row r="77" spans="2:14" x14ac:dyDescent="0.25">
      <c r="E77" s="155"/>
      <c r="F77" s="150"/>
      <c r="M77" s="4"/>
    </row>
    <row r="78" spans="2:14" x14ac:dyDescent="0.25">
      <c r="E78" s="155"/>
      <c r="F78" s="150"/>
      <c r="M78" s="4"/>
    </row>
    <row r="79" spans="2:14" x14ac:dyDescent="0.25">
      <c r="E79" s="155"/>
      <c r="F79" s="150"/>
      <c r="M79" s="4"/>
    </row>
    <row r="80" spans="2:14" x14ac:dyDescent="0.25">
      <c r="E80" s="155"/>
      <c r="F80" s="150"/>
      <c r="M80" s="4"/>
    </row>
    <row r="81" spans="5:13" x14ac:dyDescent="0.25">
      <c r="E81" s="155"/>
      <c r="F81" s="150"/>
      <c r="M81" s="4"/>
    </row>
    <row r="82" spans="5:13" x14ac:dyDescent="0.25">
      <c r="E82" s="155"/>
      <c r="F82" s="150"/>
      <c r="M82" s="4"/>
    </row>
    <row r="83" spans="5:13" x14ac:dyDescent="0.25">
      <c r="E83" s="155"/>
      <c r="F83" s="150"/>
      <c r="M83" s="4"/>
    </row>
    <row r="84" spans="5:13" x14ac:dyDescent="0.25">
      <c r="E84" s="155"/>
      <c r="F84" s="150"/>
      <c r="M84" s="4"/>
    </row>
    <row r="85" spans="5:13" x14ac:dyDescent="0.25">
      <c r="E85" s="155"/>
      <c r="F85" s="150"/>
      <c r="M85" s="4"/>
    </row>
    <row r="86" spans="5:13" x14ac:dyDescent="0.25">
      <c r="E86" s="155"/>
      <c r="F86" s="150"/>
      <c r="M86" s="4"/>
    </row>
    <row r="87" spans="5:13" x14ac:dyDescent="0.25">
      <c r="E87" s="155"/>
      <c r="F87" s="150"/>
    </row>
    <row r="88" spans="5:13" x14ac:dyDescent="0.25">
      <c r="F88" s="154"/>
    </row>
    <row r="89" spans="5:13" x14ac:dyDescent="0.25">
      <c r="F89" s="154"/>
    </row>
    <row r="90" spans="5:13" x14ac:dyDescent="0.25">
      <c r="F90" s="154"/>
    </row>
  </sheetData>
  <mergeCells count="16">
    <mergeCell ref="C1:K1"/>
    <mergeCell ref="B3:C3"/>
    <mergeCell ref="H3:I3"/>
    <mergeCell ref="E4:F4"/>
    <mergeCell ref="H4:I4"/>
    <mergeCell ref="D68:E68"/>
    <mergeCell ref="I68:J68"/>
    <mergeCell ref="K68:L68"/>
    <mergeCell ref="M62:N62"/>
    <mergeCell ref="D63:E63"/>
    <mergeCell ref="D64:E64"/>
    <mergeCell ref="I64:J64"/>
    <mergeCell ref="K64:L64"/>
    <mergeCell ref="K66:L66"/>
    <mergeCell ref="H62:I62"/>
    <mergeCell ref="K62:L6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2021-05-12T17:31:17Z</dcterms:created>
  <dcterms:modified xsi:type="dcterms:W3CDTF">2021-05-12T17:42:01Z</dcterms:modified>
</cp:coreProperties>
</file>