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DOCUEMENTOS\CENTRAL  ARCHIVO  2 0 2 1\CENTRAL  # 06  JUNIO   2021\"/>
    </mc:Choice>
  </mc:AlternateContent>
  <xr:revisionPtr revIDLastSave="0" documentId="13_ncr:1_{1E3D0CE7-004C-46BC-BDBE-38508B890236}" xr6:coauthVersionLast="47" xr6:coauthVersionMax="47" xr10:uidLastSave="{00000000-0000-0000-0000-000000000000}"/>
  <bookViews>
    <workbookView xWindow="10260" yWindow="2130" windowWidth="18060" windowHeight="13620" xr2:uid="{F4B24D61-7502-45D8-A976-7392E51119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8" i="1" l="1"/>
  <c r="N62" i="1"/>
  <c r="C62" i="1"/>
  <c r="L43" i="1"/>
  <c r="L42" i="1"/>
  <c r="L40" i="1"/>
  <c r="L31" i="1"/>
  <c r="L30" i="1"/>
  <c r="L24" i="1"/>
  <c r="I24" i="1"/>
  <c r="I62" i="1" s="1"/>
  <c r="M20" i="1"/>
  <c r="M17" i="1"/>
  <c r="L17" i="1"/>
  <c r="M14" i="1"/>
  <c r="M13" i="1"/>
  <c r="L10" i="1"/>
  <c r="F8" i="1"/>
  <c r="M7" i="1"/>
  <c r="M62" i="1" s="1"/>
  <c r="M64" i="1" s="1"/>
  <c r="F6" i="1"/>
  <c r="L62" i="1" l="1"/>
  <c r="F62" i="1"/>
  <c r="K64" i="1"/>
  <c r="F65" i="1" s="1"/>
  <c r="F68" i="1" s="1"/>
  <c r="K66" i="1" s="1"/>
  <c r="K70" i="1" s="1"/>
  <c r="J7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J23" authorId="0" shapeId="0" xr:uid="{B4280B5F-C90C-4F9D-9AAF-F2EA6667D92B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9D682AF4-309A-4928-9802-818A12DAEDF1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<sst xmlns="http://schemas.openxmlformats.org/spreadsheetml/2006/main" count="105" uniqueCount="76">
  <si>
    <t>ELIAS &amp; PEPE</t>
  </si>
  <si>
    <t>BALANCE      ABASTO 4 CARNES   JUNIO          2 0 2 1</t>
  </si>
  <si>
    <t>MORRALLA EN CAJA DE 11 SUR   2,800.00  +  $ 1,200.00 Total    $  4,000.00</t>
  </si>
  <si>
    <t>COMPRAS</t>
  </si>
  <si>
    <t>MANUEL ATLATENCO</t>
  </si>
  <si>
    <t>REPOSICION</t>
  </si>
  <si>
    <t>con fecha 07 Enero   de  2019</t>
  </si>
  <si>
    <t>INVENTARIO INICIAL</t>
  </si>
  <si>
    <t xml:space="preserve">VENTAS  </t>
  </si>
  <si>
    <t>GASTOS</t>
  </si>
  <si>
    <t>BANCO</t>
  </si>
  <si>
    <t>TARJETAS</t>
  </si>
  <si>
    <t xml:space="preserve"> </t>
  </si>
  <si>
    <t>POLLO</t>
  </si>
  <si>
    <t>c/6 Jun</t>
  </si>
  <si>
    <t>LONGANIZA</t>
  </si>
  <si>
    <t>CHORIZO-POLLO-QUESOS-MAIZ</t>
  </si>
  <si>
    <t xml:space="preserve">FOTO MULTA </t>
  </si>
  <si>
    <t>JAMON-POLLO-TOSTADAS</t>
  </si>
  <si>
    <t>CUERO-POLLO-MAIZ</t>
  </si>
  <si>
    <t>NOMINA # 24</t>
  </si>
  <si>
    <t>LONGANIZA-SALCHICHA-QUESO-POLLO-SAZONADORES</t>
  </si>
  <si>
    <t>PAPA-QUESOS-POLLO</t>
  </si>
  <si>
    <t>POLLO-CHORIZO-CONDIMENTOS</t>
  </si>
  <si>
    <t>REDES SOCIALES</t>
  </si>
  <si>
    <t>C/16-Jun</t>
  </si>
  <si>
    <t>POLLO-MAIZ-CECINA-CHORIZO</t>
  </si>
  <si>
    <t>c/15-Jun</t>
  </si>
  <si>
    <t>QUESOS-JAMON-POLLO</t>
  </si>
  <si>
    <t>LONGANIZAS--POLLO</t>
  </si>
  <si>
    <t xml:space="preserve">POLLO-MAIZ  </t>
  </si>
  <si>
    <t>NOMINA # 25</t>
  </si>
  <si>
    <t>TOCINETA-MANCHEGO-LONGANIZA-POLLO</t>
  </si>
  <si>
    <t>POLLO-SALSAS</t>
  </si>
  <si>
    <t>QUESOS -POLLO-MAIZ-CHORIZO</t>
  </si>
  <si>
    <t>POLLO--TOSTADAS</t>
  </si>
  <si>
    <t>POLLO-MAIZ--MARINADOR</t>
  </si>
  <si>
    <t>NOMINA # 26</t>
  </si>
  <si>
    <t>QUESOS-LONGANIZAS-POLLO-TOSTADAS</t>
  </si>
  <si>
    <t>TOSTADAS-POLLO-LONGANIZA</t>
  </si>
  <si>
    <t>POLLO--MAIZ</t>
  </si>
  <si>
    <t>RENTA</t>
  </si>
  <si>
    <t>JUNIO</t>
  </si>
  <si>
    <t>PAY PAL</t>
  </si>
  <si>
    <t>RES</t>
  </si>
  <si>
    <t>VIGILANCIA</t>
  </si>
  <si>
    <t>ERSA REGRIG</t>
  </si>
  <si>
    <t>IMPUESTOS FED</t>
  </si>
  <si>
    <t>PAGO IMSS</t>
  </si>
  <si>
    <t>IMPUESTO 3%</t>
  </si>
  <si>
    <t>FUMIGACION</t>
  </si>
  <si>
    <t>PAGO Prestamo</t>
  </si>
  <si>
    <t>intereses</t>
  </si>
  <si>
    <t>SESOS</t>
  </si>
  <si>
    <t>EXTINTORES</t>
  </si>
  <si>
    <t>INTERNET</t>
  </si>
  <si>
    <t>IMPRENTA</t>
  </si>
  <si>
    <t>TELCEL</t>
  </si>
  <si>
    <t>ADT</t>
  </si>
  <si>
    <t>COM.  Garantia Fira</t>
  </si>
  <si>
    <t>COMISIONES BANCARIAS</t>
  </si>
  <si>
    <t>TOTAL</t>
  </si>
  <si>
    <t>TOTAL 1</t>
  </si>
  <si>
    <t>TOTAL  2</t>
  </si>
  <si>
    <t>GRAN TOTAL GASTOS</t>
  </si>
  <si>
    <t>VENTAS NETAS</t>
  </si>
  <si>
    <t xml:space="preserve">PROVEEDOREES ODELPA </t>
  </si>
  <si>
    <t>SUB TOTAL</t>
  </si>
  <si>
    <t>Sub Total 1</t>
  </si>
  <si>
    <t>INVENTARIO  INICIAL</t>
  </si>
  <si>
    <t>MAS</t>
  </si>
  <si>
    <t>CREDITOS</t>
  </si>
  <si>
    <t>INVENTARIO FINAL</t>
  </si>
  <si>
    <t>EFECTIVO NO DEPOSITADO</t>
  </si>
  <si>
    <t>PERDIDA</t>
  </si>
  <si>
    <t xml:space="preserve">SUB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</si>
</sst>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0"/>
      <color rgb="FF9966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12"/>
      <color rgb="FF99009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FF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9">
    <xf numFmtId="0" fontId="0" fillId="0" borderId="0" xfId="0"/>
    <xf numFmtId="164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44" fontId="5" fillId="0" borderId="0" xfId="1" applyFont="1"/>
    <xf numFmtId="44" fontId="1" fillId="0" borderId="0" xfId="1" applyFill="1"/>
    <xf numFmtId="44" fontId="2" fillId="0" borderId="0" xfId="1" applyFont="1"/>
    <xf numFmtId="44" fontId="2" fillId="0" borderId="0" xfId="1" applyFont="1" applyFill="1"/>
    <xf numFmtId="164" fontId="3" fillId="2" borderId="2" xfId="0" applyNumberFormat="1" applyFont="1" applyFill="1" applyBorder="1" applyAlignment="1">
      <alignment horizontal="center" vertical="center" wrapText="1"/>
    </xf>
    <xf numFmtId="44" fontId="0" fillId="0" borderId="0" xfId="1" applyFont="1"/>
    <xf numFmtId="44" fontId="1" fillId="0" borderId="0" xfId="1"/>
    <xf numFmtId="0" fontId="3" fillId="0" borderId="0" xfId="0" applyFont="1"/>
    <xf numFmtId="165" fontId="1" fillId="0" borderId="0" xfId="1" applyNumberFormat="1" applyFill="1"/>
    <xf numFmtId="44" fontId="0" fillId="0" borderId="0" xfId="1" applyFont="1" applyFill="1"/>
    <xf numFmtId="44" fontId="6" fillId="0" borderId="0" xfId="1" applyFont="1" applyBorder="1" applyAlignment="1">
      <alignment horizontal="center"/>
    </xf>
    <xf numFmtId="44" fontId="6" fillId="0" borderId="3" xfId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4" xfId="0" applyFont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165" fontId="1" fillId="0" borderId="0" xfId="1" applyNumberFormat="1"/>
    <xf numFmtId="44" fontId="3" fillId="4" borderId="0" xfId="1" applyFont="1" applyFill="1"/>
    <xf numFmtId="0" fontId="3" fillId="4" borderId="0" xfId="0" applyFont="1" applyFill="1"/>
    <xf numFmtId="0" fontId="10" fillId="0" borderId="6" xfId="0" applyFont="1" applyBorder="1"/>
    <xf numFmtId="164" fontId="11" fillId="0" borderId="7" xfId="0" applyNumberFormat="1" applyFont="1" applyBorder="1" applyAlignment="1">
      <alignment horizontal="center"/>
    </xf>
    <xf numFmtId="44" fontId="12" fillId="0" borderId="8" xfId="1" applyFont="1" applyBorder="1"/>
    <xf numFmtId="165" fontId="3" fillId="5" borderId="9" xfId="0" applyNumberFormat="1" applyFont="1" applyFill="1" applyBorder="1" applyAlignment="1">
      <alignment horizontal="left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165" fontId="14" fillId="0" borderId="8" xfId="0" applyNumberFormat="1" applyFont="1" applyBorder="1"/>
    <xf numFmtId="0" fontId="14" fillId="0" borderId="8" xfId="0" applyFont="1" applyBorder="1"/>
    <xf numFmtId="44" fontId="14" fillId="0" borderId="8" xfId="1" applyFont="1" applyBorder="1"/>
    <xf numFmtId="44" fontId="15" fillId="6" borderId="0" xfId="1" applyFont="1" applyFill="1" applyAlignment="1">
      <alignment horizontal="center"/>
    </xf>
    <xf numFmtId="44" fontId="15" fillId="6" borderId="14" xfId="1" applyFont="1" applyFill="1" applyBorder="1" applyAlignment="1">
      <alignment horizontal="center"/>
    </xf>
    <xf numFmtId="44" fontId="15" fillId="0" borderId="0" xfId="1" applyFont="1" applyFill="1" applyBorder="1" applyAlignment="1">
      <alignment horizontal="center"/>
    </xf>
    <xf numFmtId="16" fontId="0" fillId="0" borderId="0" xfId="0" applyNumberFormat="1"/>
    <xf numFmtId="164" fontId="2" fillId="0" borderId="15" xfId="0" applyNumberFormat="1" applyFont="1" applyBorder="1" applyAlignment="1">
      <alignment horizontal="center"/>
    </xf>
    <xf numFmtId="44" fontId="2" fillId="0" borderId="16" xfId="1" applyFont="1" applyFill="1" applyBorder="1"/>
    <xf numFmtId="166" fontId="16" fillId="0" borderId="9" xfId="0" applyNumberFormat="1" applyFont="1" applyBorder="1" applyAlignment="1">
      <alignment horizontal="left"/>
    </xf>
    <xf numFmtId="15" fontId="2" fillId="0" borderId="17" xfId="0" applyNumberFormat="1" applyFont="1" applyBorder="1"/>
    <xf numFmtId="44" fontId="2" fillId="0" borderId="18" xfId="1" applyFont="1" applyFill="1" applyBorder="1"/>
    <xf numFmtId="15" fontId="2" fillId="0" borderId="19" xfId="0" applyNumberFormat="1" applyFont="1" applyBorder="1"/>
    <xf numFmtId="44" fontId="2" fillId="0" borderId="20" xfId="1" applyFont="1" applyFill="1" applyBorder="1"/>
    <xf numFmtId="165" fontId="0" fillId="0" borderId="0" xfId="1" applyNumberFormat="1" applyFont="1" applyFill="1"/>
    <xf numFmtId="0" fontId="2" fillId="0" borderId="0" xfId="0" applyFont="1" applyAlignment="1">
      <alignment horizontal="center"/>
    </xf>
    <xf numFmtId="44" fontId="2" fillId="0" borderId="21" xfId="1" applyFont="1" applyFill="1" applyBorder="1"/>
    <xf numFmtId="44" fontId="2" fillId="0" borderId="22" xfId="1" applyFont="1" applyFill="1" applyBorder="1"/>
    <xf numFmtId="44" fontId="17" fillId="0" borderId="0" xfId="1" applyFont="1" applyFill="1" applyBorder="1" applyAlignment="1">
      <alignment horizontal="center"/>
    </xf>
    <xf numFmtId="166" fontId="18" fillId="0" borderId="9" xfId="0" applyNumberFormat="1" applyFont="1" applyBorder="1"/>
    <xf numFmtId="44" fontId="2" fillId="0" borderId="23" xfId="1" applyFont="1" applyFill="1" applyBorder="1"/>
    <xf numFmtId="165" fontId="2" fillId="0" borderId="0" xfId="1" applyNumberFormat="1" applyFont="1" applyFill="1" applyAlignment="1">
      <alignment horizontal="center"/>
    </xf>
    <xf numFmtId="0" fontId="3" fillId="0" borderId="19" xfId="0" applyFont="1" applyBorder="1" applyAlignment="1">
      <alignment horizontal="center"/>
    </xf>
    <xf numFmtId="44" fontId="2" fillId="0" borderId="24" xfId="1" applyFont="1" applyFill="1" applyBorder="1"/>
    <xf numFmtId="44" fontId="2" fillId="0" borderId="0" xfId="1" applyFont="1" applyFill="1" applyBorder="1"/>
    <xf numFmtId="166" fontId="19" fillId="0" borderId="9" xfId="0" applyNumberFormat="1" applyFont="1" applyBorder="1"/>
    <xf numFmtId="44" fontId="2" fillId="0" borderId="25" xfId="1" applyFont="1" applyFill="1" applyBorder="1"/>
    <xf numFmtId="0" fontId="2" fillId="0" borderId="19" xfId="0" applyFont="1" applyBorder="1"/>
    <xf numFmtId="166" fontId="16" fillId="0" borderId="9" xfId="0" applyNumberFormat="1" applyFont="1" applyBorder="1"/>
    <xf numFmtId="165" fontId="20" fillId="0" borderId="0" xfId="1" applyNumberFormat="1" applyFont="1" applyFill="1"/>
    <xf numFmtId="16" fontId="2" fillId="0" borderId="19" xfId="0" applyNumberFormat="1" applyFont="1" applyBorder="1"/>
    <xf numFmtId="165" fontId="20" fillId="0" borderId="26" xfId="0" applyNumberFormat="1" applyFont="1" applyBorder="1" applyAlignment="1">
      <alignment horizontal="left"/>
    </xf>
    <xf numFmtId="44" fontId="2" fillId="0" borderId="24" xfId="1" applyFont="1" applyFill="1" applyBorder="1" applyAlignment="1">
      <alignment horizontal="right"/>
    </xf>
    <xf numFmtId="165" fontId="20" fillId="0" borderId="0" xfId="1" applyNumberFormat="1" applyFont="1" applyFill="1" applyAlignment="1">
      <alignment horizontal="center"/>
    </xf>
    <xf numFmtId="16" fontId="20" fillId="0" borderId="19" xfId="0" applyNumberFormat="1" applyFont="1" applyBorder="1"/>
    <xf numFmtId="0" fontId="19" fillId="0" borderId="19" xfId="0" applyFont="1" applyBorder="1"/>
    <xf numFmtId="44" fontId="21" fillId="0" borderId="0" xfId="1" applyFont="1" applyFill="1" applyBorder="1"/>
    <xf numFmtId="44" fontId="22" fillId="0" borderId="0" xfId="1" applyFont="1" applyFill="1" applyBorder="1"/>
    <xf numFmtId="44" fontId="2" fillId="0" borderId="27" xfId="1" applyFont="1" applyFill="1" applyBorder="1"/>
    <xf numFmtId="44" fontId="2" fillId="0" borderId="28" xfId="1" applyFont="1" applyFill="1" applyBorder="1"/>
    <xf numFmtId="44" fontId="2" fillId="0" borderId="29" xfId="1" applyFont="1" applyFill="1" applyBorder="1"/>
    <xf numFmtId="16" fontId="21" fillId="0" borderId="26" xfId="0" applyNumberFormat="1" applyFont="1" applyBorder="1"/>
    <xf numFmtId="44" fontId="2" fillId="7" borderId="21" xfId="1" applyFont="1" applyFill="1" applyBorder="1"/>
    <xf numFmtId="0" fontId="22" fillId="0" borderId="30" xfId="0" applyFont="1" applyBorder="1" applyAlignment="1">
      <alignment horizontal="center" wrapText="1"/>
    </xf>
    <xf numFmtId="44" fontId="2" fillId="0" borderId="31" xfId="1" applyFont="1" applyFill="1" applyBorder="1"/>
    <xf numFmtId="165" fontId="2" fillId="0" borderId="26" xfId="0" applyNumberFormat="1" applyFont="1" applyBorder="1" applyAlignment="1">
      <alignment horizontal="left"/>
    </xf>
    <xf numFmtId="16" fontId="2" fillId="0" borderId="26" xfId="0" applyNumberFormat="1" applyFont="1" applyBorder="1"/>
    <xf numFmtId="0" fontId="2" fillId="0" borderId="0" xfId="0" applyFont="1"/>
    <xf numFmtId="44" fontId="2" fillId="0" borderId="31" xfId="1" applyFont="1" applyFill="1" applyBorder="1" applyAlignment="1">
      <alignment horizontal="right"/>
    </xf>
    <xf numFmtId="165" fontId="2" fillId="0" borderId="32" xfId="1" applyNumberFormat="1" applyFont="1" applyFill="1" applyBorder="1" applyAlignment="1">
      <alignment horizontal="center"/>
    </xf>
    <xf numFmtId="0" fontId="2" fillId="0" borderId="26" xfId="0" applyFont="1" applyBorder="1" applyAlignment="1">
      <alignment horizontal="left"/>
    </xf>
    <xf numFmtId="165" fontId="2" fillId="0" borderId="6" xfId="0" applyNumberFormat="1" applyFont="1" applyBorder="1" applyAlignment="1">
      <alignment horizontal="center"/>
    </xf>
    <xf numFmtId="0" fontId="20" fillId="0" borderId="26" xfId="0" applyFont="1" applyBorder="1" applyAlignment="1">
      <alignment horizontal="left"/>
    </xf>
    <xf numFmtId="44" fontId="2" fillId="0" borderId="33" xfId="1" applyFont="1" applyFill="1" applyBorder="1" applyAlignment="1">
      <alignment horizontal="right"/>
    </xf>
    <xf numFmtId="165" fontId="20" fillId="0" borderId="32" xfId="1" applyNumberFormat="1" applyFont="1" applyFill="1" applyBorder="1" applyAlignment="1">
      <alignment horizontal="left"/>
    </xf>
    <xf numFmtId="0" fontId="2" fillId="0" borderId="19" xfId="0" applyFont="1" applyBorder="1" applyAlignment="1">
      <alignment horizontal="left"/>
    </xf>
    <xf numFmtId="44" fontId="2" fillId="0" borderId="19" xfId="1" applyFont="1" applyFill="1" applyBorder="1" applyAlignment="1">
      <alignment horizontal="right"/>
    </xf>
    <xf numFmtId="165" fontId="20" fillId="0" borderId="19" xfId="1" applyNumberFormat="1" applyFont="1" applyFill="1" applyBorder="1" applyAlignment="1">
      <alignment horizontal="left"/>
    </xf>
    <xf numFmtId="0" fontId="20" fillId="0" borderId="19" xfId="0" applyFont="1" applyBorder="1" applyAlignment="1">
      <alignment horizontal="left"/>
    </xf>
    <xf numFmtId="44" fontId="2" fillId="0" borderId="34" xfId="1" applyFont="1" applyFill="1" applyBorder="1"/>
    <xf numFmtId="165" fontId="2" fillId="0" borderId="19" xfId="1" applyNumberFormat="1" applyFont="1" applyFill="1" applyBorder="1" applyAlignment="1">
      <alignment horizontal="center"/>
    </xf>
    <xf numFmtId="166" fontId="16" fillId="0" borderId="35" xfId="0" applyNumberFormat="1" applyFont="1" applyBorder="1"/>
    <xf numFmtId="165" fontId="2" fillId="0" borderId="19" xfId="1" applyNumberFormat="1" applyFont="1" applyFill="1" applyBorder="1" applyAlignment="1">
      <alignment horizontal="left"/>
    </xf>
    <xf numFmtId="16" fontId="2" fillId="0" borderId="30" xfId="0" applyNumberFormat="1" applyFont="1" applyBorder="1" applyAlignment="1">
      <alignment horizontal="left"/>
    </xf>
    <xf numFmtId="44" fontId="2" fillId="0" borderId="36" xfId="1" applyFont="1" applyFill="1" applyBorder="1"/>
    <xf numFmtId="165" fontId="23" fillId="0" borderId="19" xfId="1" applyNumberFormat="1" applyFont="1" applyFill="1" applyBorder="1" applyAlignment="1">
      <alignment horizontal="center"/>
    </xf>
    <xf numFmtId="0" fontId="23" fillId="0" borderId="19" xfId="0" applyFont="1" applyBorder="1"/>
    <xf numFmtId="44" fontId="23" fillId="0" borderId="24" xfId="1" applyFont="1" applyFill="1" applyBorder="1"/>
    <xf numFmtId="165" fontId="2" fillId="8" borderId="19" xfId="0" applyNumberFormat="1" applyFont="1" applyFill="1" applyBorder="1" applyAlignment="1">
      <alignment horizontal="left"/>
    </xf>
    <xf numFmtId="44" fontId="2" fillId="8" borderId="19" xfId="1" applyFont="1" applyFill="1" applyBorder="1"/>
    <xf numFmtId="166" fontId="12" fillId="8" borderId="19" xfId="0" applyNumberFormat="1" applyFont="1" applyFill="1" applyBorder="1"/>
    <xf numFmtId="0" fontId="23" fillId="0" borderId="19" xfId="0" applyFont="1" applyBorder="1" applyAlignment="1">
      <alignment horizontal="left"/>
    </xf>
    <xf numFmtId="44" fontId="23" fillId="0" borderId="19" xfId="1" applyFont="1" applyFill="1" applyBorder="1" applyAlignment="1">
      <alignment horizontal="right"/>
    </xf>
    <xf numFmtId="44" fontId="2" fillId="0" borderId="37" xfId="1" applyFont="1" applyFill="1" applyBorder="1"/>
    <xf numFmtId="44" fontId="2" fillId="0" borderId="19" xfId="1" applyFont="1" applyFill="1" applyBorder="1"/>
    <xf numFmtId="44" fontId="23" fillId="0" borderId="19" xfId="1" applyFont="1" applyFill="1" applyBorder="1"/>
    <xf numFmtId="0" fontId="23" fillId="0" borderId="0" xfId="0" applyFont="1" applyAlignment="1">
      <alignment horizontal="left"/>
    </xf>
    <xf numFmtId="44" fontId="23" fillId="0" borderId="0" xfId="1" applyFont="1" applyFill="1"/>
    <xf numFmtId="15" fontId="2" fillId="0" borderId="17" xfId="0" applyNumberFormat="1" applyFont="1" applyBorder="1" applyAlignment="1">
      <alignment horizontal="right"/>
    </xf>
    <xf numFmtId="44" fontId="2" fillId="0" borderId="38" xfId="1" applyFont="1" applyFill="1" applyBorder="1"/>
    <xf numFmtId="44" fontId="3" fillId="0" borderId="39" xfId="1" applyFont="1" applyFill="1" applyBorder="1" applyAlignment="1">
      <alignment horizontal="center"/>
    </xf>
    <xf numFmtId="0" fontId="23" fillId="5" borderId="19" xfId="0" applyFont="1" applyFill="1" applyBorder="1" applyAlignment="1">
      <alignment horizontal="left"/>
    </xf>
    <xf numFmtId="44" fontId="23" fillId="5" borderId="19" xfId="1" applyFont="1" applyFill="1" applyBorder="1"/>
    <xf numFmtId="165" fontId="2" fillId="0" borderId="19" xfId="0" applyNumberFormat="1" applyFont="1" applyBorder="1" applyAlignment="1">
      <alignment horizontal="left"/>
    </xf>
    <xf numFmtId="166" fontId="12" fillId="0" borderId="19" xfId="0" applyNumberFormat="1" applyFont="1" applyBorder="1"/>
    <xf numFmtId="0" fontId="24" fillId="0" borderId="39" xfId="0" applyFont="1" applyBorder="1" applyAlignment="1">
      <alignment horizontal="center"/>
    </xf>
    <xf numFmtId="0" fontId="23" fillId="0" borderId="19" xfId="0" applyFont="1" applyBorder="1" applyAlignment="1">
      <alignment horizontal="left" wrapText="1"/>
    </xf>
    <xf numFmtId="44" fontId="2" fillId="0" borderId="19" xfId="0" applyNumberFormat="1" applyFont="1" applyBorder="1"/>
    <xf numFmtId="0" fontId="2" fillId="0" borderId="19" xfId="0" applyFont="1" applyBorder="1" applyAlignment="1">
      <alignment horizontal="center"/>
    </xf>
    <xf numFmtId="0" fontId="24" fillId="0" borderId="40" xfId="0" applyFont="1" applyBorder="1" applyAlignment="1">
      <alignment horizontal="center"/>
    </xf>
    <xf numFmtId="0" fontId="24" fillId="0" borderId="19" xfId="0" applyFont="1" applyBorder="1" applyAlignment="1">
      <alignment horizontal="center"/>
    </xf>
    <xf numFmtId="0" fontId="16" fillId="0" borderId="19" xfId="0" applyFont="1" applyBorder="1" applyAlignment="1">
      <alignment horizontal="left"/>
    </xf>
    <xf numFmtId="44" fontId="3" fillId="0" borderId="38" xfId="1" applyFont="1" applyFill="1" applyBorder="1"/>
    <xf numFmtId="165" fontId="2" fillId="0" borderId="30" xfId="0" applyNumberFormat="1" applyFont="1" applyBorder="1" applyAlignment="1">
      <alignment horizontal="left"/>
    </xf>
    <xf numFmtId="44" fontId="2" fillId="0" borderId="30" xfId="1" applyFont="1" applyFill="1" applyBorder="1"/>
    <xf numFmtId="0" fontId="2" fillId="0" borderId="30" xfId="0" applyFont="1" applyBorder="1" applyAlignment="1">
      <alignment horizontal="center"/>
    </xf>
    <xf numFmtId="0" fontId="19" fillId="0" borderId="19" xfId="0" applyFont="1" applyBorder="1" applyAlignment="1">
      <alignment horizontal="left"/>
    </xf>
    <xf numFmtId="164" fontId="2" fillId="0" borderId="41" xfId="0" applyNumberFormat="1" applyFont="1" applyBorder="1" applyAlignment="1">
      <alignment horizontal="left"/>
    </xf>
    <xf numFmtId="44" fontId="2" fillId="0" borderId="42" xfId="1" applyFont="1" applyFill="1" applyBorder="1"/>
    <xf numFmtId="15" fontId="2" fillId="0" borderId="41" xfId="0" applyNumberFormat="1" applyFont="1" applyBorder="1"/>
    <xf numFmtId="0" fontId="13" fillId="0" borderId="19" xfId="0" applyFont="1" applyBorder="1" applyAlignment="1">
      <alignment horizontal="center"/>
    </xf>
    <xf numFmtId="15" fontId="2" fillId="0" borderId="43" xfId="0" applyNumberFormat="1" applyFont="1" applyBorder="1"/>
    <xf numFmtId="44" fontId="2" fillId="0" borderId="44" xfId="1" applyFont="1" applyFill="1" applyBorder="1"/>
    <xf numFmtId="15" fontId="2" fillId="0" borderId="32" xfId="0" applyNumberFormat="1" applyFont="1" applyBorder="1"/>
    <xf numFmtId="44" fontId="2" fillId="0" borderId="4" xfId="1" applyFont="1" applyFill="1" applyBorder="1"/>
    <xf numFmtId="0" fontId="2" fillId="0" borderId="0" xfId="0" applyFont="1" applyAlignment="1">
      <alignment horizontal="left"/>
    </xf>
    <xf numFmtId="44" fontId="2" fillId="0" borderId="0" xfId="1" applyFont="1" applyFill="1" applyBorder="1" applyAlignment="1">
      <alignment horizontal="right"/>
    </xf>
    <xf numFmtId="166" fontId="23" fillId="0" borderId="0" xfId="0" applyNumberFormat="1" applyFont="1" applyAlignment="1">
      <alignment horizontal="left"/>
    </xf>
    <xf numFmtId="165" fontId="19" fillId="0" borderId="19" xfId="1" applyNumberFormat="1" applyFont="1" applyFill="1" applyBorder="1" applyAlignment="1">
      <alignment horizontal="left"/>
    </xf>
    <xf numFmtId="0" fontId="20" fillId="0" borderId="0" xfId="0" applyFont="1" applyAlignment="1">
      <alignment horizontal="left"/>
    </xf>
    <xf numFmtId="164" fontId="23" fillId="0" borderId="45" xfId="0" applyNumberFormat="1" applyFont="1" applyBorder="1" applyAlignment="1">
      <alignment horizontal="center"/>
    </xf>
    <xf numFmtId="44" fontId="12" fillId="0" borderId="46" xfId="1" applyFont="1" applyBorder="1"/>
    <xf numFmtId="0" fontId="0" fillId="0" borderId="47" xfId="0" applyBorder="1"/>
    <xf numFmtId="0" fontId="25" fillId="0" borderId="47" xfId="0" applyFont="1" applyBorder="1" applyAlignment="1">
      <alignment horizontal="center"/>
    </xf>
    <xf numFmtId="44" fontId="26" fillId="0" borderId="47" xfId="1" applyFont="1" applyBorder="1"/>
    <xf numFmtId="0" fontId="2" fillId="0" borderId="47" xfId="0" applyFont="1" applyBorder="1" applyAlignment="1">
      <alignment horizontal="center"/>
    </xf>
    <xf numFmtId="44" fontId="2" fillId="0" borderId="48" xfId="1" applyFont="1" applyBorder="1"/>
    <xf numFmtId="165" fontId="2" fillId="0" borderId="0" xfId="1" applyNumberFormat="1" applyFont="1" applyBorder="1"/>
    <xf numFmtId="166" fontId="2" fillId="0" borderId="49" xfId="0" applyNumberFormat="1" applyFont="1" applyBorder="1" applyAlignment="1">
      <alignment horizontal="center"/>
    </xf>
    <xf numFmtId="44" fontId="2" fillId="0" borderId="50" xfId="1" applyFont="1" applyBorder="1"/>
    <xf numFmtId="44" fontId="3" fillId="0" borderId="0" xfId="1" applyFont="1"/>
    <xf numFmtId="44" fontId="3" fillId="0" borderId="0" xfId="1" applyFont="1" applyFill="1"/>
    <xf numFmtId="164" fontId="0" fillId="0" borderId="0" xfId="0" applyNumberFormat="1" applyAlignment="1">
      <alignment horizontal="center"/>
    </xf>
    <xf numFmtId="164" fontId="22" fillId="0" borderId="0" xfId="0" applyNumberFormat="1" applyFont="1" applyAlignment="1">
      <alignment horizontal="center"/>
    </xf>
    <xf numFmtId="166" fontId="12" fillId="0" borderId="24" xfId="0" applyNumberFormat="1" applyFont="1" applyBorder="1" applyAlignment="1">
      <alignment horizontal="center" vertical="center" wrapText="1"/>
    </xf>
    <xf numFmtId="166" fontId="12" fillId="0" borderId="51" xfId="0" applyNumberFormat="1" applyFont="1" applyBorder="1" applyAlignment="1">
      <alignment horizontal="center" vertical="center" wrapText="1"/>
    </xf>
    <xf numFmtId="165" fontId="12" fillId="0" borderId="51" xfId="0" applyNumberFormat="1" applyFont="1" applyBorder="1" applyAlignment="1">
      <alignment horizontal="center" vertical="center" wrapText="1"/>
    </xf>
    <xf numFmtId="166" fontId="12" fillId="0" borderId="51" xfId="0" applyNumberFormat="1" applyFont="1" applyBorder="1" applyAlignment="1">
      <alignment horizontal="center"/>
    </xf>
    <xf numFmtId="0" fontId="12" fillId="0" borderId="42" xfId="0" applyFont="1" applyBorder="1" applyAlignment="1">
      <alignment horizontal="center"/>
    </xf>
    <xf numFmtId="167" fontId="13" fillId="5" borderId="6" xfId="1" applyNumberFormat="1" applyFont="1" applyFill="1" applyBorder="1" applyAlignment="1">
      <alignment horizontal="center" vertical="center" wrapText="1"/>
    </xf>
    <xf numFmtId="167" fontId="13" fillId="5" borderId="52" xfId="1" applyNumberFormat="1" applyFont="1" applyFill="1" applyBorder="1" applyAlignment="1">
      <alignment horizontal="center" vertical="center" wrapText="1"/>
    </xf>
    <xf numFmtId="167" fontId="13" fillId="0" borderId="0" xfId="1" applyNumberFormat="1" applyFont="1" applyFill="1" applyBorder="1" applyAlignment="1">
      <alignment horizontal="center" vertical="center" wrapText="1"/>
    </xf>
    <xf numFmtId="166" fontId="12" fillId="0" borderId="0" xfId="0" applyNumberFormat="1" applyFont="1" applyAlignment="1">
      <alignment horizontal="center" vertical="center" wrapText="1"/>
    </xf>
    <xf numFmtId="44" fontId="3" fillId="0" borderId="19" xfId="1" applyFont="1" applyBorder="1"/>
    <xf numFmtId="44" fontId="12" fillId="0" borderId="0" xfId="1" applyFont="1" applyAlignment="1">
      <alignment horizontal="center" vertical="center" wrapText="1"/>
    </xf>
    <xf numFmtId="165" fontId="12" fillId="0" borderId="0" xfId="1" applyNumberFormat="1" applyFont="1" applyAlignment="1">
      <alignment horizontal="center" vertical="center" wrapText="1"/>
    </xf>
    <xf numFmtId="166" fontId="23" fillId="0" borderId="0" xfId="0" applyNumberFormat="1" applyFont="1" applyAlignment="1">
      <alignment horizontal="center" vertical="center" wrapText="1"/>
    </xf>
    <xf numFmtId="44" fontId="12" fillId="0" borderId="24" xfId="1" applyFont="1" applyBorder="1" applyAlignment="1">
      <alignment horizontal="center" vertical="center" wrapText="1"/>
    </xf>
    <xf numFmtId="44" fontId="12" fillId="0" borderId="51" xfId="1" applyFont="1" applyBorder="1" applyAlignment="1">
      <alignment horizontal="center" vertical="center" wrapText="1"/>
    </xf>
    <xf numFmtId="44" fontId="13" fillId="0" borderId="51" xfId="1" applyFont="1" applyBorder="1" applyAlignment="1">
      <alignment horizontal="center"/>
    </xf>
    <xf numFmtId="44" fontId="13" fillId="0" borderId="42" xfId="1" applyFont="1" applyBorder="1" applyAlignment="1">
      <alignment horizontal="center"/>
    </xf>
    <xf numFmtId="0" fontId="27" fillId="0" borderId="5" xfId="0" applyFont="1" applyBorder="1"/>
    <xf numFmtId="44" fontId="3" fillId="0" borderId="5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166" fontId="14" fillId="0" borderId="0" xfId="0" applyNumberFormat="1" applyFont="1"/>
    <xf numFmtId="44" fontId="14" fillId="0" borderId="0" xfId="1" applyFont="1"/>
    <xf numFmtId="0" fontId="2" fillId="0" borderId="24" xfId="0" applyFont="1" applyBorder="1" applyAlignment="1">
      <alignment horizontal="left"/>
    </xf>
    <xf numFmtId="165" fontId="3" fillId="0" borderId="42" xfId="0" applyNumberFormat="1" applyFont="1" applyBorder="1" applyAlignment="1">
      <alignment vertical="center"/>
    </xf>
    <xf numFmtId="44" fontId="14" fillId="0" borderId="24" xfId="1" applyFont="1" applyBorder="1" applyAlignment="1">
      <alignment horizontal="center"/>
    </xf>
    <xf numFmtId="44" fontId="14" fillId="0" borderId="42" xfId="1" applyFont="1" applyBorder="1" applyAlignment="1">
      <alignment horizontal="center"/>
    </xf>
    <xf numFmtId="164" fontId="28" fillId="0" borderId="0" xfId="1" applyNumberFormat="1" applyFont="1" applyAlignment="1">
      <alignment horizontal="left"/>
    </xf>
    <xf numFmtId="0" fontId="2" fillId="0" borderId="0" xfId="0" applyFont="1" applyAlignment="1">
      <alignment horizontal="right"/>
    </xf>
    <xf numFmtId="44" fontId="3" fillId="0" borderId="19" xfId="1" applyFont="1" applyFill="1" applyBorder="1"/>
    <xf numFmtId="168" fontId="29" fillId="0" borderId="24" xfId="1" applyNumberFormat="1" applyFont="1" applyBorder="1"/>
    <xf numFmtId="0" fontId="30" fillId="0" borderId="51" xfId="0" applyFont="1" applyBorder="1" applyAlignment="1">
      <alignment horizontal="center"/>
    </xf>
    <xf numFmtId="0" fontId="30" fillId="0" borderId="42" xfId="0" applyFont="1" applyBorder="1" applyAlignment="1">
      <alignment horizontal="center"/>
    </xf>
    <xf numFmtId="44" fontId="30" fillId="0" borderId="4" xfId="1" applyFont="1" applyBorder="1"/>
    <xf numFmtId="44" fontId="13" fillId="5" borderId="53" xfId="1" applyFont="1" applyFill="1" applyBorder="1" applyAlignment="1">
      <alignment horizontal="center"/>
    </xf>
    <xf numFmtId="44" fontId="13" fillId="5" borderId="54" xfId="1" applyFont="1" applyFill="1" applyBorder="1" applyAlignment="1">
      <alignment horizontal="center"/>
    </xf>
    <xf numFmtId="166" fontId="13" fillId="5" borderId="54" xfId="1" applyNumberFormat="1" applyFont="1" applyFill="1" applyBorder="1" applyAlignment="1">
      <alignment horizontal="center"/>
    </xf>
    <xf numFmtId="166" fontId="13" fillId="5" borderId="13" xfId="1" applyNumberFormat="1" applyFont="1" applyFill="1" applyBorder="1" applyAlignment="1">
      <alignment horizontal="center"/>
    </xf>
    <xf numFmtId="44" fontId="31" fillId="0" borderId="0" xfId="1" applyFont="1"/>
    <xf numFmtId="0" fontId="31" fillId="0" borderId="0" xfId="0" applyFont="1" applyAlignment="1">
      <alignment horizontal="center"/>
    </xf>
    <xf numFmtId="0" fontId="23" fillId="0" borderId="0" xfId="0" applyFont="1"/>
    <xf numFmtId="44" fontId="24" fillId="0" borderId="0" xfId="1" applyFont="1"/>
    <xf numFmtId="165" fontId="2" fillId="0" borderId="0" xfId="0" applyNumberFormat="1" applyFont="1" applyAlignment="1">
      <alignment horizontal="center"/>
    </xf>
    <xf numFmtId="44" fontId="13" fillId="0" borderId="0" xfId="1" applyFont="1"/>
    <xf numFmtId="164" fontId="2" fillId="0" borderId="0" xfId="0" applyNumberFormat="1" applyFont="1" applyAlignment="1">
      <alignment horizontal="left"/>
    </xf>
    <xf numFmtId="0" fontId="12" fillId="0" borderId="0" xfId="0" applyFont="1"/>
    <xf numFmtId="0" fontId="20" fillId="0" borderId="0" xfId="0" applyFont="1"/>
    <xf numFmtId="166" fontId="12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44" fontId="1" fillId="0" borderId="0" xfId="1" applyFill="1" applyBorder="1"/>
    <xf numFmtId="165" fontId="2" fillId="0" borderId="0" xfId="0" applyNumberFormat="1" applyFont="1" applyAlignment="1">
      <alignment horizontal="left"/>
    </xf>
    <xf numFmtId="44" fontId="3" fillId="9" borderId="55" xfId="1" applyFont="1" applyFill="1" applyBorder="1" applyAlignment="1">
      <alignment horizontal="center" vertical="center" wrapText="1"/>
    </xf>
    <xf numFmtId="44" fontId="3" fillId="9" borderId="56" xfId="1" applyFont="1" applyFill="1" applyBorder="1" applyAlignment="1">
      <alignment horizontal="center" vertical="center" wrapText="1"/>
    </xf>
    <xf numFmtId="44" fontId="3" fillId="9" borderId="39" xfId="1" applyFont="1" applyFill="1" applyBorder="1" applyAlignment="1">
      <alignment horizontal="center" vertical="center" wrapText="1"/>
    </xf>
    <xf numFmtId="44" fontId="3" fillId="9" borderId="4" xfId="1" applyFont="1" applyFill="1" applyBorder="1" applyAlignment="1">
      <alignment horizontal="center" vertical="center" wrapText="1"/>
    </xf>
    <xf numFmtId="44" fontId="32" fillId="7" borderId="55" xfId="1" applyFont="1" applyFill="1" applyBorder="1" applyAlignment="1">
      <alignment horizontal="center" vertical="center"/>
    </xf>
    <xf numFmtId="44" fontId="32" fillId="7" borderId="39" xfId="1" applyFont="1" applyFill="1" applyBorder="1" applyAlignment="1">
      <alignment horizontal="center" vertical="center"/>
    </xf>
    <xf numFmtId="44" fontId="36" fillId="9" borderId="56" xfId="1" applyFont="1" applyFill="1" applyBorder="1" applyAlignment="1">
      <alignment horizontal="center" vertical="center" wrapText="1"/>
    </xf>
    <xf numFmtId="44" fontId="36" fillId="9" borderId="57" xfId="1" applyFont="1" applyFill="1" applyBorder="1" applyAlignment="1">
      <alignment horizontal="center" vertical="center" wrapText="1"/>
    </xf>
    <xf numFmtId="44" fontId="36" fillId="9" borderId="4" xfId="1" applyFont="1" applyFill="1" applyBorder="1" applyAlignment="1">
      <alignment horizontal="center" vertical="center" wrapText="1"/>
    </xf>
    <xf numFmtId="44" fontId="36" fillId="9" borderId="58" xfId="1" applyFont="1" applyFill="1" applyBorder="1" applyAlignment="1">
      <alignment horizontal="center" vertical="center" wrapText="1"/>
    </xf>
    <xf numFmtId="44" fontId="33" fillId="7" borderId="56" xfId="1" applyFont="1" applyFill="1" applyBorder="1" applyAlignment="1">
      <alignment horizontal="center" vertical="center"/>
    </xf>
    <xf numFmtId="44" fontId="33" fillId="7" borderId="57" xfId="1" applyFont="1" applyFill="1" applyBorder="1" applyAlignment="1">
      <alignment horizontal="center" vertical="center"/>
    </xf>
    <xf numFmtId="44" fontId="33" fillId="7" borderId="4" xfId="1" applyFont="1" applyFill="1" applyBorder="1" applyAlignment="1">
      <alignment horizontal="center" vertical="center"/>
    </xf>
    <xf numFmtId="44" fontId="33" fillId="7" borderId="58" xfId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933449</xdr:colOff>
      <xdr:row>62</xdr:row>
      <xdr:rowOff>66676</xdr:rowOff>
    </xdr:from>
    <xdr:to>
      <xdr:col>13</xdr:col>
      <xdr:colOff>228599</xdr:colOff>
      <xdr:row>62</xdr:row>
      <xdr:rowOff>190503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4CEAF093-2AAF-4BC0-92B0-2A4D8A528399}"/>
            </a:ext>
          </a:extLst>
        </xdr:cNvPr>
        <xdr:cNvSpPr/>
      </xdr:nvSpPr>
      <xdr:spPr>
        <a:xfrm rot="5400000">
          <a:off x="10801348" y="10391777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838054</xdr:colOff>
      <xdr:row>68</xdr:row>
      <xdr:rowOff>116182</xdr:rowOff>
    </xdr:from>
    <xdr:ext cx="2599476" cy="370071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7255609-26D3-4C45-A404-BD3EFBE89B9A}"/>
            </a:ext>
          </a:extLst>
        </xdr:cNvPr>
        <xdr:cNvSpPr/>
      </xdr:nvSpPr>
      <xdr:spPr>
        <a:xfrm rot="18916712">
          <a:off x="9543904" y="12041482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14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  <a:p>
          <a:pPr algn="ctr"/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6</xdr:col>
      <xdr:colOff>38100</xdr:colOff>
      <xdr:row>63</xdr:row>
      <xdr:rowOff>200024</xdr:rowOff>
    </xdr:from>
    <xdr:to>
      <xdr:col>6</xdr:col>
      <xdr:colOff>285750</xdr:colOff>
      <xdr:row>64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23DA2311-34E7-458D-8761-024D23D65FD2}"/>
            </a:ext>
          </a:extLst>
        </xdr:cNvPr>
        <xdr:cNvCxnSpPr/>
      </xdr:nvCxnSpPr>
      <xdr:spPr>
        <a:xfrm rot="10800000" flipV="1">
          <a:off x="5105400" y="10972799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61</xdr:row>
      <xdr:rowOff>123825</xdr:rowOff>
    </xdr:from>
    <xdr:to>
      <xdr:col>7</xdr:col>
      <xdr:colOff>295275</xdr:colOff>
      <xdr:row>63</xdr:row>
      <xdr:rowOff>19050</xdr:rowOff>
    </xdr:to>
    <xdr:cxnSp macro="">
      <xdr:nvCxnSpPr>
        <xdr:cNvPr id="5" name="1 Conector recto de flecha">
          <a:extLst>
            <a:ext uri="{FF2B5EF4-FFF2-40B4-BE49-F238E27FC236}">
              <a16:creationId xmlns:a16="http://schemas.microsoft.com/office/drawing/2014/main" id="{4207AFE1-B7EB-49BD-97E3-169CCF11FD62}"/>
            </a:ext>
          </a:extLst>
        </xdr:cNvPr>
        <xdr:cNvCxnSpPr/>
      </xdr:nvCxnSpPr>
      <xdr:spPr>
        <a:xfrm>
          <a:off x="5019675" y="10429875"/>
          <a:ext cx="533400" cy="361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63</xdr:row>
      <xdr:rowOff>200024</xdr:rowOff>
    </xdr:from>
    <xdr:to>
      <xdr:col>6</xdr:col>
      <xdr:colOff>285750</xdr:colOff>
      <xdr:row>64</xdr:row>
      <xdr:rowOff>85724</xdr:rowOff>
    </xdr:to>
    <xdr:cxnSp macro="">
      <xdr:nvCxnSpPr>
        <xdr:cNvPr id="6" name="2 Conector recto de flecha">
          <a:extLst>
            <a:ext uri="{FF2B5EF4-FFF2-40B4-BE49-F238E27FC236}">
              <a16:creationId xmlns:a16="http://schemas.microsoft.com/office/drawing/2014/main" id="{6EBF92FE-D46A-44A1-96FD-8F597BA2C26F}"/>
            </a:ext>
          </a:extLst>
        </xdr:cNvPr>
        <xdr:cNvCxnSpPr/>
      </xdr:nvCxnSpPr>
      <xdr:spPr>
        <a:xfrm rot="10800000" flipV="1">
          <a:off x="5105400" y="10972799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61</xdr:row>
      <xdr:rowOff>104775</xdr:rowOff>
    </xdr:from>
    <xdr:to>
      <xdr:col>5</xdr:col>
      <xdr:colOff>85725</xdr:colOff>
      <xdr:row>63</xdr:row>
      <xdr:rowOff>133350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960A5C86-C285-4796-8C47-BBB4BA02347E}"/>
            </a:ext>
          </a:extLst>
        </xdr:cNvPr>
        <xdr:cNvCxnSpPr/>
      </xdr:nvCxnSpPr>
      <xdr:spPr>
        <a:xfrm>
          <a:off x="2181225" y="10410825"/>
          <a:ext cx="17811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61</xdr:row>
      <xdr:rowOff>200023</xdr:rowOff>
    </xdr:from>
    <xdr:to>
      <xdr:col>11</xdr:col>
      <xdr:colOff>133352</xdr:colOff>
      <xdr:row>62</xdr:row>
      <xdr:rowOff>190499</xdr:rowOff>
    </xdr:to>
    <xdr:sp macro="" textlink="">
      <xdr:nvSpPr>
        <xdr:cNvPr id="8" name="Abrir llave 7">
          <a:extLst>
            <a:ext uri="{FF2B5EF4-FFF2-40B4-BE49-F238E27FC236}">
              <a16:creationId xmlns:a16="http://schemas.microsoft.com/office/drawing/2014/main" id="{E0FA323B-DCE7-48CA-B1B1-E01AF726D6CE}"/>
            </a:ext>
          </a:extLst>
        </xdr:cNvPr>
        <xdr:cNvSpPr/>
      </xdr:nvSpPr>
      <xdr:spPr>
        <a:xfrm rot="16200000">
          <a:off x="7677151" y="9544047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67</xdr:row>
      <xdr:rowOff>144757</xdr:rowOff>
    </xdr:from>
    <xdr:ext cx="2599476" cy="370071"/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2660638E-2D02-4450-B9E2-3940CDAC30EB}"/>
            </a:ext>
          </a:extLst>
        </xdr:cNvPr>
        <xdr:cNvSpPr/>
      </xdr:nvSpPr>
      <xdr:spPr>
        <a:xfrm rot="18916712">
          <a:off x="9496279" y="11831932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65</xdr:row>
      <xdr:rowOff>85725</xdr:rowOff>
    </xdr:from>
    <xdr:to>
      <xdr:col>7</xdr:col>
      <xdr:colOff>695325</xdr:colOff>
      <xdr:row>69</xdr:row>
      <xdr:rowOff>180975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5D694747-4B75-4E20-BE7C-98BD57070E8A}"/>
            </a:ext>
          </a:extLst>
        </xdr:cNvPr>
        <xdr:cNvCxnSpPr/>
      </xdr:nvCxnSpPr>
      <xdr:spPr>
        <a:xfrm flipV="1">
          <a:off x="5029200" y="11325225"/>
          <a:ext cx="92392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95D6-E1F7-4C27-9ED3-4CA2F9487A77}">
  <dimension ref="A1:O92"/>
  <sheetViews>
    <sheetView tabSelected="1" topLeftCell="A40" workbookViewId="0">
      <selection activeCell="E77" sqref="E76:E77"/>
    </sheetView>
  </sheetViews>
  <sheetFormatPr baseColWidth="10" defaultRowHeight="15" x14ac:dyDescent="0.25"/>
  <cols>
    <col min="1" max="1" width="2.5703125" customWidth="1"/>
    <col min="2" max="2" width="12.42578125" style="151" customWidth="1"/>
    <col min="3" max="3" width="16.42578125" style="9" customWidth="1"/>
    <col min="4" max="4" width="15.28515625" customWidth="1"/>
    <col min="6" max="6" width="17.85546875" style="9" customWidth="1"/>
    <col min="7" max="7" width="2.85546875" customWidth="1"/>
    <col min="9" max="9" width="13.5703125" style="9" customWidth="1"/>
    <col min="10" max="10" width="11.7109375" style="18" customWidth="1"/>
    <col min="11" max="11" width="14.42578125" customWidth="1"/>
    <col min="12" max="12" width="14.5703125" style="8" customWidth="1"/>
    <col min="13" max="13" width="18.140625" style="9" customWidth="1"/>
    <col min="14" max="14" width="14.140625" style="5" customWidth="1"/>
    <col min="15" max="15" width="7.140625" style="6" customWidth="1"/>
  </cols>
  <sheetData>
    <row r="1" spans="1:15" ht="23.25" x14ac:dyDescent="0.35">
      <c r="B1" s="1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3"/>
      <c r="M1" s="4"/>
    </row>
    <row r="2" spans="1:15" ht="16.5" thickBot="1" x14ac:dyDescent="0.3">
      <c r="B2" s="7"/>
      <c r="C2" s="8"/>
      <c r="H2" s="10" t="s">
        <v>2</v>
      </c>
      <c r="I2" s="4"/>
      <c r="J2" s="11"/>
      <c r="L2" s="12"/>
      <c r="M2" s="4"/>
      <c r="N2" s="6"/>
    </row>
    <row r="3" spans="1:15" ht="21.75" thickBot="1" x14ac:dyDescent="0.35">
      <c r="B3" s="13" t="s">
        <v>3</v>
      </c>
      <c r="C3" s="14"/>
      <c r="D3" s="15"/>
      <c r="E3" s="16"/>
      <c r="F3" s="16"/>
      <c r="H3" s="17" t="s">
        <v>4</v>
      </c>
      <c r="I3" s="17"/>
      <c r="K3" s="19" t="s">
        <v>5</v>
      </c>
      <c r="L3" s="19" t="s">
        <v>6</v>
      </c>
      <c r="M3" s="20"/>
    </row>
    <row r="4" spans="1:15" ht="20.25" thickTop="1" thickBot="1" x14ac:dyDescent="0.35">
      <c r="A4" s="21" t="s">
        <v>7</v>
      </c>
      <c r="B4" s="22"/>
      <c r="C4" s="23">
        <v>255764.39</v>
      </c>
      <c r="D4" s="24">
        <v>44353</v>
      </c>
      <c r="E4" s="25" t="s">
        <v>8</v>
      </c>
      <c r="F4" s="26"/>
      <c r="H4" s="27" t="s">
        <v>9</v>
      </c>
      <c r="I4" s="28"/>
      <c r="J4" s="29"/>
      <c r="K4" s="30"/>
      <c r="L4" s="31"/>
      <c r="M4" s="32" t="s">
        <v>10</v>
      </c>
      <c r="N4" s="33" t="s">
        <v>11</v>
      </c>
      <c r="O4" s="34"/>
    </row>
    <row r="5" spans="1:15" ht="15.75" thickBot="1" x14ac:dyDescent="0.3">
      <c r="A5" s="35" t="s">
        <v>12</v>
      </c>
      <c r="B5" s="36">
        <v>44354</v>
      </c>
      <c r="C5" s="37">
        <v>1260</v>
      </c>
      <c r="D5" s="38" t="s">
        <v>13</v>
      </c>
      <c r="E5" s="39">
        <v>44354</v>
      </c>
      <c r="F5" s="40">
        <v>77113</v>
      </c>
      <c r="H5" s="41">
        <v>44354</v>
      </c>
      <c r="I5" s="42">
        <v>495</v>
      </c>
      <c r="J5" s="43"/>
      <c r="K5" s="44"/>
      <c r="L5" s="6"/>
      <c r="M5" s="45">
        <v>0</v>
      </c>
      <c r="N5" s="46">
        <v>2926</v>
      </c>
      <c r="O5" s="47" t="s">
        <v>14</v>
      </c>
    </row>
    <row r="6" spans="1:15" ht="16.5" thickBot="1" x14ac:dyDescent="0.3">
      <c r="A6" s="35"/>
      <c r="B6" s="36">
        <v>44355</v>
      </c>
      <c r="C6" s="37">
        <v>9200</v>
      </c>
      <c r="D6" s="48" t="s">
        <v>15</v>
      </c>
      <c r="E6" s="39">
        <v>44355</v>
      </c>
      <c r="F6" s="40">
        <f>141354+10866</f>
        <v>152220</v>
      </c>
      <c r="H6" s="41">
        <v>44355</v>
      </c>
      <c r="I6" s="49">
        <v>495</v>
      </c>
      <c r="J6" s="50"/>
      <c r="K6" s="51"/>
      <c r="L6" s="52"/>
      <c r="M6" s="45">
        <v>120000</v>
      </c>
      <c r="N6" s="46">
        <v>20382</v>
      </c>
      <c r="O6" s="53"/>
    </row>
    <row r="7" spans="1:15" ht="15.75" thickBot="1" x14ac:dyDescent="0.3">
      <c r="A7" s="35"/>
      <c r="B7" s="36">
        <v>44356</v>
      </c>
      <c r="C7" s="37">
        <v>10718</v>
      </c>
      <c r="D7" s="54" t="s">
        <v>16</v>
      </c>
      <c r="E7" s="39">
        <v>44356</v>
      </c>
      <c r="F7" s="40">
        <v>109009</v>
      </c>
      <c r="H7" s="41">
        <v>44356</v>
      </c>
      <c r="I7" s="55">
        <v>440</v>
      </c>
      <c r="J7" s="50">
        <v>44356</v>
      </c>
      <c r="K7" s="56" t="s">
        <v>17</v>
      </c>
      <c r="L7" s="52">
        <v>679</v>
      </c>
      <c r="M7" s="45">
        <f>10230+150+75440</f>
        <v>85820</v>
      </c>
      <c r="N7" s="46">
        <v>2701</v>
      </c>
      <c r="O7" s="53"/>
    </row>
    <row r="8" spans="1:15" ht="15.75" thickBot="1" x14ac:dyDescent="0.3">
      <c r="A8" s="35"/>
      <c r="B8" s="36">
        <v>44357</v>
      </c>
      <c r="C8" s="37">
        <v>4966</v>
      </c>
      <c r="D8" s="57" t="s">
        <v>18</v>
      </c>
      <c r="E8" s="39">
        <v>44357</v>
      </c>
      <c r="F8" s="40">
        <f>85581+46561</f>
        <v>132142</v>
      </c>
      <c r="H8" s="41">
        <v>44357</v>
      </c>
      <c r="I8" s="55">
        <v>495</v>
      </c>
      <c r="J8" s="58"/>
      <c r="K8" s="56"/>
      <c r="L8" s="52"/>
      <c r="M8" s="45">
        <v>0</v>
      </c>
      <c r="N8" s="46">
        <v>5129</v>
      </c>
      <c r="O8" s="53"/>
    </row>
    <row r="9" spans="1:15" ht="15.75" thickBot="1" x14ac:dyDescent="0.3">
      <c r="A9" s="35"/>
      <c r="B9" s="36">
        <v>44358</v>
      </c>
      <c r="C9" s="37">
        <v>0</v>
      </c>
      <c r="D9" s="57"/>
      <c r="E9" s="39">
        <v>44358</v>
      </c>
      <c r="F9" s="40">
        <v>192498</v>
      </c>
      <c r="H9" s="41">
        <v>44358</v>
      </c>
      <c r="I9" s="55">
        <v>10288</v>
      </c>
      <c r="J9" s="50"/>
      <c r="K9" s="59"/>
      <c r="L9" s="52"/>
      <c r="M9" s="45">
        <v>181550</v>
      </c>
      <c r="N9" s="46">
        <v>8193</v>
      </c>
      <c r="O9" s="53"/>
    </row>
    <row r="10" spans="1:15" ht="15.75" thickBot="1" x14ac:dyDescent="0.3">
      <c r="A10" s="35"/>
      <c r="B10" s="36">
        <v>44359</v>
      </c>
      <c r="C10" s="37">
        <v>4654</v>
      </c>
      <c r="D10" s="54" t="s">
        <v>19</v>
      </c>
      <c r="E10" s="39">
        <v>44359</v>
      </c>
      <c r="F10" s="40">
        <v>180402</v>
      </c>
      <c r="H10" s="41">
        <v>44359</v>
      </c>
      <c r="I10" s="55">
        <v>5550</v>
      </c>
      <c r="J10" s="50">
        <v>44359</v>
      </c>
      <c r="K10" s="60" t="s">
        <v>20</v>
      </c>
      <c r="L10" s="61">
        <f>16368.46+400+4000</f>
        <v>20768.46</v>
      </c>
      <c r="M10" s="45">
        <v>325340</v>
      </c>
      <c r="N10" s="46">
        <v>10601</v>
      </c>
      <c r="O10" s="53"/>
    </row>
    <row r="11" spans="1:15" ht="15.75" thickBot="1" x14ac:dyDescent="0.3">
      <c r="A11" s="35"/>
      <c r="B11" s="36">
        <v>44360</v>
      </c>
      <c r="C11" s="37">
        <v>17685</v>
      </c>
      <c r="D11" s="48" t="s">
        <v>21</v>
      </c>
      <c r="E11" s="39">
        <v>44360</v>
      </c>
      <c r="F11" s="40">
        <v>115973</v>
      </c>
      <c r="H11" s="41">
        <v>44360</v>
      </c>
      <c r="I11" s="55">
        <v>550</v>
      </c>
      <c r="J11" s="62"/>
      <c r="K11" s="63"/>
      <c r="L11" s="52"/>
      <c r="M11" s="45">
        <v>82350</v>
      </c>
      <c r="N11" s="46">
        <v>9369</v>
      </c>
      <c r="O11" s="53"/>
    </row>
    <row r="12" spans="1:15" ht="15.75" thickBot="1" x14ac:dyDescent="0.3">
      <c r="A12" s="35"/>
      <c r="B12" s="36">
        <v>44361</v>
      </c>
      <c r="C12" s="37">
        <v>9388</v>
      </c>
      <c r="D12" s="48" t="s">
        <v>22</v>
      </c>
      <c r="E12" s="39">
        <v>44361</v>
      </c>
      <c r="F12" s="40">
        <v>154060</v>
      </c>
      <c r="H12" s="41">
        <v>44361</v>
      </c>
      <c r="I12" s="55">
        <v>495</v>
      </c>
      <c r="J12" s="50"/>
      <c r="K12" s="56"/>
      <c r="L12" s="52"/>
      <c r="M12" s="45">
        <v>132090</v>
      </c>
      <c r="N12" s="46">
        <v>3080</v>
      </c>
      <c r="O12" s="53"/>
    </row>
    <row r="13" spans="1:15" ht="15.75" thickBot="1" x14ac:dyDescent="0.3">
      <c r="A13" s="35"/>
      <c r="B13" s="36">
        <v>44362</v>
      </c>
      <c r="C13" s="37">
        <v>3514</v>
      </c>
      <c r="D13" s="57" t="s">
        <v>23</v>
      </c>
      <c r="E13" s="39">
        <v>44362</v>
      </c>
      <c r="F13" s="40">
        <v>108946</v>
      </c>
      <c r="H13" s="41">
        <v>44362</v>
      </c>
      <c r="I13" s="55">
        <v>895</v>
      </c>
      <c r="J13" s="50">
        <v>44362</v>
      </c>
      <c r="K13" s="64" t="s">
        <v>24</v>
      </c>
      <c r="L13" s="52">
        <v>6000</v>
      </c>
      <c r="M13" s="45">
        <f>3060+2203+84946</f>
        <v>90209</v>
      </c>
      <c r="N13" s="46">
        <v>8328</v>
      </c>
      <c r="O13" s="65" t="s">
        <v>25</v>
      </c>
    </row>
    <row r="14" spans="1:15" ht="15.75" thickBot="1" x14ac:dyDescent="0.3">
      <c r="A14" s="35"/>
      <c r="B14" s="36">
        <v>44363</v>
      </c>
      <c r="C14" s="37">
        <v>9111</v>
      </c>
      <c r="D14" s="54" t="s">
        <v>26</v>
      </c>
      <c r="E14" s="39">
        <v>44363</v>
      </c>
      <c r="F14" s="40">
        <v>114847</v>
      </c>
      <c r="H14" s="41">
        <v>44363</v>
      </c>
      <c r="I14" s="55">
        <v>2440</v>
      </c>
      <c r="J14" s="50"/>
      <c r="K14" s="56"/>
      <c r="L14" s="52"/>
      <c r="M14" s="45">
        <f>150+91494</f>
        <v>91644</v>
      </c>
      <c r="N14" s="46">
        <v>6703</v>
      </c>
      <c r="O14" s="66" t="s">
        <v>27</v>
      </c>
    </row>
    <row r="15" spans="1:15" ht="15.75" thickBot="1" x14ac:dyDescent="0.3">
      <c r="A15" s="35"/>
      <c r="B15" s="36">
        <v>44364</v>
      </c>
      <c r="C15" s="37">
        <v>8755</v>
      </c>
      <c r="D15" s="48" t="s">
        <v>28</v>
      </c>
      <c r="E15" s="39">
        <v>44364</v>
      </c>
      <c r="F15" s="40">
        <v>155251</v>
      </c>
      <c r="H15" s="41">
        <v>44364</v>
      </c>
      <c r="I15" s="55">
        <v>440</v>
      </c>
      <c r="J15" s="50"/>
      <c r="K15" s="56"/>
      <c r="L15" s="52"/>
      <c r="M15" s="45">
        <v>120000</v>
      </c>
      <c r="N15" s="67">
        <v>8236</v>
      </c>
      <c r="O15" s="53"/>
    </row>
    <row r="16" spans="1:15" ht="15.75" thickBot="1" x14ac:dyDescent="0.3">
      <c r="A16" s="35"/>
      <c r="B16" s="36">
        <v>44365</v>
      </c>
      <c r="C16" s="37">
        <v>10454</v>
      </c>
      <c r="D16" s="48" t="s">
        <v>29</v>
      </c>
      <c r="E16" s="39">
        <v>44365</v>
      </c>
      <c r="F16" s="40">
        <v>153813</v>
      </c>
      <c r="H16" s="41">
        <v>44365</v>
      </c>
      <c r="I16" s="55">
        <v>590</v>
      </c>
      <c r="J16" s="50"/>
      <c r="K16" s="56"/>
      <c r="L16" s="6"/>
      <c r="M16" s="68">
        <v>164450</v>
      </c>
      <c r="N16" s="53">
        <v>11121</v>
      </c>
      <c r="O16" s="53"/>
    </row>
    <row r="17" spans="1:15" ht="15.75" thickBot="1" x14ac:dyDescent="0.3">
      <c r="A17" s="35"/>
      <c r="B17" s="36">
        <v>44366</v>
      </c>
      <c r="C17" s="37">
        <v>2767</v>
      </c>
      <c r="D17" s="57" t="s">
        <v>30</v>
      </c>
      <c r="E17" s="39">
        <v>44366</v>
      </c>
      <c r="F17" s="40">
        <v>256498</v>
      </c>
      <c r="H17" s="41">
        <v>44366</v>
      </c>
      <c r="I17" s="55">
        <v>12050</v>
      </c>
      <c r="J17" s="50">
        <v>44366</v>
      </c>
      <c r="K17" s="56" t="s">
        <v>31</v>
      </c>
      <c r="L17" s="61">
        <f>16468.46+400+4000</f>
        <v>20868.46</v>
      </c>
      <c r="M17" s="45">
        <f>12964+274260</f>
        <v>287224</v>
      </c>
      <c r="N17" s="69">
        <v>12247</v>
      </c>
      <c r="O17" s="53"/>
    </row>
    <row r="18" spans="1:15" ht="15.75" thickBot="1" x14ac:dyDescent="0.3">
      <c r="A18" s="35"/>
      <c r="B18" s="36">
        <v>44367</v>
      </c>
      <c r="C18" s="37">
        <v>26412</v>
      </c>
      <c r="D18" s="48" t="s">
        <v>32</v>
      </c>
      <c r="E18" s="39">
        <v>44367</v>
      </c>
      <c r="F18" s="40">
        <v>230627</v>
      </c>
      <c r="H18" s="41">
        <v>44367</v>
      </c>
      <c r="I18" s="55">
        <v>550</v>
      </c>
      <c r="J18" s="50"/>
      <c r="K18" s="70"/>
      <c r="L18" s="52"/>
      <c r="M18" s="71">
        <v>167190</v>
      </c>
      <c r="N18" s="46">
        <v>12780</v>
      </c>
      <c r="O18" s="53"/>
    </row>
    <row r="19" spans="1:15" ht="15.75" thickBot="1" x14ac:dyDescent="0.3">
      <c r="A19" s="35"/>
      <c r="B19" s="36">
        <v>44368</v>
      </c>
      <c r="C19" s="37">
        <v>3306</v>
      </c>
      <c r="D19" s="48" t="s">
        <v>33</v>
      </c>
      <c r="E19" s="39">
        <v>44368</v>
      </c>
      <c r="F19" s="40">
        <v>91166</v>
      </c>
      <c r="H19" s="41">
        <v>44368</v>
      </c>
      <c r="I19" s="55">
        <v>840</v>
      </c>
      <c r="J19" s="50"/>
      <c r="K19" s="72"/>
      <c r="L19" s="73"/>
      <c r="M19" s="45">
        <v>0</v>
      </c>
      <c r="N19" s="46">
        <v>3622</v>
      </c>
      <c r="O19" s="53"/>
    </row>
    <row r="20" spans="1:15" ht="15.75" thickBot="1" x14ac:dyDescent="0.3">
      <c r="A20" s="35"/>
      <c r="B20" s="36">
        <v>44369</v>
      </c>
      <c r="C20" s="37">
        <v>2327</v>
      </c>
      <c r="D20" s="48" t="s">
        <v>13</v>
      </c>
      <c r="E20" s="39">
        <v>44369</v>
      </c>
      <c r="F20" s="40">
        <v>99473</v>
      </c>
      <c r="H20" s="41">
        <v>44369</v>
      </c>
      <c r="I20" s="55">
        <v>495</v>
      </c>
      <c r="J20" s="50"/>
      <c r="K20" s="74"/>
      <c r="L20" s="61"/>
      <c r="M20" s="45">
        <f>45+1710</f>
        <v>1755</v>
      </c>
      <c r="N20" s="46">
        <v>3669</v>
      </c>
      <c r="O20" s="53"/>
    </row>
    <row r="21" spans="1:15" ht="15.75" thickBot="1" x14ac:dyDescent="0.3">
      <c r="A21" s="35"/>
      <c r="B21" s="36">
        <v>44370</v>
      </c>
      <c r="C21" s="37">
        <v>6965</v>
      </c>
      <c r="D21" s="48" t="s">
        <v>34</v>
      </c>
      <c r="E21" s="39">
        <v>44370</v>
      </c>
      <c r="F21" s="40">
        <v>103144</v>
      </c>
      <c r="H21" s="41">
        <v>44370</v>
      </c>
      <c r="I21" s="55">
        <v>2440</v>
      </c>
      <c r="J21" s="50"/>
      <c r="K21" s="75"/>
      <c r="L21" s="61"/>
      <c r="M21" s="45">
        <v>135</v>
      </c>
      <c r="N21" s="46">
        <v>6518</v>
      </c>
      <c r="O21" s="53"/>
    </row>
    <row r="22" spans="1:15" ht="15.75" thickBot="1" x14ac:dyDescent="0.3">
      <c r="A22" s="35"/>
      <c r="B22" s="36">
        <v>44371</v>
      </c>
      <c r="C22" s="37">
        <v>1742</v>
      </c>
      <c r="D22" s="48" t="s">
        <v>35</v>
      </c>
      <c r="E22" s="39">
        <v>44371</v>
      </c>
      <c r="F22" s="40">
        <v>90937</v>
      </c>
      <c r="H22" s="41">
        <v>44371</v>
      </c>
      <c r="I22" s="55">
        <v>440</v>
      </c>
      <c r="J22" s="50"/>
      <c r="K22" s="76"/>
      <c r="L22" s="77"/>
      <c r="M22" s="71">
        <v>81200</v>
      </c>
      <c r="N22" s="46">
        <v>8632</v>
      </c>
      <c r="O22" s="53"/>
    </row>
    <row r="23" spans="1:15" ht="15.75" thickBot="1" x14ac:dyDescent="0.3">
      <c r="A23" s="35"/>
      <c r="B23" s="36">
        <v>44372</v>
      </c>
      <c r="C23" s="37">
        <v>11366</v>
      </c>
      <c r="D23" s="48" t="s">
        <v>29</v>
      </c>
      <c r="E23" s="39">
        <v>44372</v>
      </c>
      <c r="F23" s="40">
        <v>180311</v>
      </c>
      <c r="H23" s="41">
        <v>44372</v>
      </c>
      <c r="I23" s="55">
        <v>10550</v>
      </c>
      <c r="J23" s="78"/>
      <c r="K23" s="79"/>
      <c r="L23" s="61"/>
      <c r="M23" s="45">
        <v>152531</v>
      </c>
      <c r="N23" s="46">
        <v>5864</v>
      </c>
      <c r="O23" s="53"/>
    </row>
    <row r="24" spans="1:15" ht="15.75" thickBot="1" x14ac:dyDescent="0.3">
      <c r="A24" s="35"/>
      <c r="B24" s="36">
        <v>44373</v>
      </c>
      <c r="C24" s="37">
        <v>2308</v>
      </c>
      <c r="D24" s="48" t="s">
        <v>36</v>
      </c>
      <c r="E24" s="39">
        <v>44373</v>
      </c>
      <c r="F24" s="40">
        <v>145102</v>
      </c>
      <c r="H24" s="41">
        <v>44373</v>
      </c>
      <c r="I24" s="55">
        <f>550+175</f>
        <v>725</v>
      </c>
      <c r="J24" s="80">
        <v>44373</v>
      </c>
      <c r="K24" s="81" t="s">
        <v>37</v>
      </c>
      <c r="L24" s="82">
        <f>15022.3+400+4000</f>
        <v>19422.3</v>
      </c>
      <c r="M24" s="45">
        <v>127951</v>
      </c>
      <c r="N24" s="46">
        <v>3550</v>
      </c>
      <c r="O24" s="53"/>
    </row>
    <row r="25" spans="1:15" ht="15.75" thickBot="1" x14ac:dyDescent="0.3">
      <c r="A25" s="35"/>
      <c r="B25" s="36">
        <v>44374</v>
      </c>
      <c r="C25" s="37">
        <v>12678</v>
      </c>
      <c r="D25" s="48" t="s">
        <v>32</v>
      </c>
      <c r="E25" s="39">
        <v>44374</v>
      </c>
      <c r="F25" s="40">
        <v>159708</v>
      </c>
      <c r="H25" s="41">
        <v>44374</v>
      </c>
      <c r="I25" s="55">
        <v>550</v>
      </c>
      <c r="J25" s="83"/>
      <c r="K25" s="84"/>
      <c r="L25" s="85"/>
      <c r="M25" s="71">
        <v>137820</v>
      </c>
      <c r="N25" s="46">
        <v>7873</v>
      </c>
      <c r="O25" s="53"/>
    </row>
    <row r="26" spans="1:15" ht="15.75" thickBot="1" x14ac:dyDescent="0.3">
      <c r="A26" s="35"/>
      <c r="B26" s="36">
        <v>44375</v>
      </c>
      <c r="C26" s="37">
        <v>9300</v>
      </c>
      <c r="D26" s="48" t="s">
        <v>38</v>
      </c>
      <c r="E26" s="39">
        <v>44375</v>
      </c>
      <c r="F26" s="40">
        <v>121884</v>
      </c>
      <c r="H26" s="41">
        <v>44375</v>
      </c>
      <c r="I26" s="55">
        <v>440</v>
      </c>
      <c r="J26" s="50"/>
      <c r="K26" s="81"/>
      <c r="L26" s="61"/>
      <c r="M26" s="45">
        <v>209600</v>
      </c>
      <c r="N26" s="46">
        <v>4664</v>
      </c>
      <c r="O26" s="53"/>
    </row>
    <row r="27" spans="1:15" ht="15.75" thickBot="1" x14ac:dyDescent="0.3">
      <c r="A27" s="35"/>
      <c r="B27" s="36">
        <v>44376</v>
      </c>
      <c r="C27" s="37">
        <v>3467</v>
      </c>
      <c r="D27" s="57" t="s">
        <v>39</v>
      </c>
      <c r="E27" s="39">
        <v>44376</v>
      </c>
      <c r="F27" s="40">
        <v>88825</v>
      </c>
      <c r="H27" s="41">
        <v>44376</v>
      </c>
      <c r="I27" s="55">
        <v>576</v>
      </c>
      <c r="J27" s="86"/>
      <c r="K27" s="87"/>
      <c r="L27" s="85"/>
      <c r="M27" s="45">
        <v>75870</v>
      </c>
      <c r="N27" s="88">
        <v>6888</v>
      </c>
      <c r="O27" s="53"/>
    </row>
    <row r="28" spans="1:15" ht="16.5" thickBot="1" x14ac:dyDescent="0.3">
      <c r="A28" s="35"/>
      <c r="B28" s="36">
        <v>44377</v>
      </c>
      <c r="C28" s="37">
        <v>2020</v>
      </c>
      <c r="D28" s="57" t="s">
        <v>40</v>
      </c>
      <c r="E28" s="39">
        <v>44377</v>
      </c>
      <c r="F28" s="40">
        <v>151476</v>
      </c>
      <c r="H28" s="41">
        <v>44377</v>
      </c>
      <c r="I28" s="55">
        <v>1131</v>
      </c>
      <c r="J28" s="89">
        <v>44377</v>
      </c>
      <c r="K28" s="51" t="s">
        <v>41</v>
      </c>
      <c r="L28" s="85">
        <v>20000</v>
      </c>
      <c r="M28" s="45">
        <v>125407</v>
      </c>
      <c r="N28" s="88">
        <v>2918</v>
      </c>
      <c r="O28" s="53"/>
    </row>
    <row r="29" spans="1:15" ht="15.75" thickBot="1" x14ac:dyDescent="0.3">
      <c r="A29" s="35"/>
      <c r="B29" s="36"/>
      <c r="C29" s="37"/>
      <c r="D29" s="90"/>
      <c r="E29" s="39"/>
      <c r="F29" s="40"/>
      <c r="H29" s="41"/>
      <c r="I29" s="55"/>
      <c r="J29" s="91"/>
      <c r="K29" s="92"/>
      <c r="L29" s="85"/>
      <c r="M29" s="45">
        <v>0</v>
      </c>
      <c r="N29" s="88">
        <v>0</v>
      </c>
      <c r="O29" s="53"/>
    </row>
    <row r="30" spans="1:15" ht="15.75" thickBot="1" x14ac:dyDescent="0.3">
      <c r="A30" s="35"/>
      <c r="B30" s="36"/>
      <c r="C30" s="37"/>
      <c r="D30" s="90"/>
      <c r="E30" s="39"/>
      <c r="F30" s="40"/>
      <c r="H30" s="41"/>
      <c r="I30" s="93"/>
      <c r="J30" s="94" t="s">
        <v>42</v>
      </c>
      <c r="K30" s="95" t="s">
        <v>43</v>
      </c>
      <c r="L30" s="96">
        <f>189+999</f>
        <v>1188</v>
      </c>
      <c r="M30" s="45">
        <v>0</v>
      </c>
      <c r="N30" s="88">
        <v>0</v>
      </c>
      <c r="O30" s="53"/>
    </row>
    <row r="31" spans="1:15" ht="16.5" thickBot="1" x14ac:dyDescent="0.3">
      <c r="A31" s="35"/>
      <c r="B31" s="97">
        <v>44354</v>
      </c>
      <c r="C31" s="98">
        <v>12672.3</v>
      </c>
      <c r="D31" s="99" t="s">
        <v>44</v>
      </c>
      <c r="E31" s="39"/>
      <c r="F31" s="40"/>
      <c r="H31" s="41"/>
      <c r="I31" s="93"/>
      <c r="J31" s="94" t="s">
        <v>42</v>
      </c>
      <c r="K31" s="100" t="s">
        <v>45</v>
      </c>
      <c r="L31" s="101">
        <f>10260+10260+8805+9180</f>
        <v>38505</v>
      </c>
      <c r="M31" s="45">
        <v>0</v>
      </c>
      <c r="N31" s="88">
        <v>0</v>
      </c>
      <c r="O31" s="53"/>
    </row>
    <row r="32" spans="1:15" ht="16.5" thickBot="1" x14ac:dyDescent="0.3">
      <c r="A32" s="35"/>
      <c r="B32" s="97">
        <v>44357</v>
      </c>
      <c r="C32" s="98">
        <v>13688.05</v>
      </c>
      <c r="D32" s="99" t="s">
        <v>44</v>
      </c>
      <c r="E32" s="39"/>
      <c r="F32" s="102"/>
      <c r="H32" s="41"/>
      <c r="I32" s="93"/>
      <c r="J32" s="94" t="s">
        <v>42</v>
      </c>
      <c r="K32" s="95" t="s">
        <v>46</v>
      </c>
      <c r="L32" s="96">
        <v>22100</v>
      </c>
      <c r="M32" s="45">
        <v>0</v>
      </c>
      <c r="N32" s="46">
        <v>0</v>
      </c>
      <c r="O32" s="53"/>
    </row>
    <row r="33" spans="1:15" ht="16.5" thickBot="1" x14ac:dyDescent="0.3">
      <c r="A33" s="35"/>
      <c r="B33" s="97">
        <v>44364</v>
      </c>
      <c r="C33" s="98">
        <v>26233.7</v>
      </c>
      <c r="D33" s="99" t="s">
        <v>44</v>
      </c>
      <c r="E33" s="39"/>
      <c r="F33" s="103"/>
      <c r="H33" s="41"/>
      <c r="I33" s="93"/>
      <c r="J33" s="94" t="s">
        <v>42</v>
      </c>
      <c r="K33" s="100" t="s">
        <v>47</v>
      </c>
      <c r="L33" s="104">
        <v>41873</v>
      </c>
      <c r="M33" s="45">
        <v>0</v>
      </c>
      <c r="N33" s="46">
        <v>0</v>
      </c>
      <c r="O33" s="53"/>
    </row>
    <row r="34" spans="1:15" ht="16.5" thickBot="1" x14ac:dyDescent="0.3">
      <c r="A34" s="35"/>
      <c r="B34" s="97">
        <v>44365</v>
      </c>
      <c r="C34" s="98">
        <v>12044.28</v>
      </c>
      <c r="D34" s="99" t="s">
        <v>44</v>
      </c>
      <c r="E34" s="39"/>
      <c r="F34" s="103"/>
      <c r="H34" s="41"/>
      <c r="I34" s="93"/>
      <c r="J34" s="94" t="s">
        <v>42</v>
      </c>
      <c r="K34" s="105" t="s">
        <v>48</v>
      </c>
      <c r="L34" s="106">
        <v>9014.9699999999993</v>
      </c>
      <c r="M34" s="45">
        <v>0</v>
      </c>
      <c r="N34" s="46">
        <v>0</v>
      </c>
      <c r="O34" s="53"/>
    </row>
    <row r="35" spans="1:15" ht="16.5" thickBot="1" x14ac:dyDescent="0.3">
      <c r="A35" s="35"/>
      <c r="B35" s="97">
        <v>44369</v>
      </c>
      <c r="C35" s="98">
        <v>13774.08</v>
      </c>
      <c r="D35" s="99" t="s">
        <v>44</v>
      </c>
      <c r="E35" s="39"/>
      <c r="F35" s="103"/>
      <c r="H35" s="41"/>
      <c r="I35" s="93"/>
      <c r="J35" s="94" t="s">
        <v>42</v>
      </c>
      <c r="K35" s="100" t="s">
        <v>49</v>
      </c>
      <c r="L35" s="104">
        <v>1332</v>
      </c>
      <c r="M35" s="45">
        <v>0</v>
      </c>
      <c r="N35" s="46">
        <v>0</v>
      </c>
      <c r="O35" s="53"/>
    </row>
    <row r="36" spans="1:15" ht="16.5" thickBot="1" x14ac:dyDescent="0.3">
      <c r="A36" s="35"/>
      <c r="B36" s="97">
        <v>44371</v>
      </c>
      <c r="C36" s="98">
        <v>23467.78</v>
      </c>
      <c r="D36" s="99" t="s">
        <v>44</v>
      </c>
      <c r="E36" s="107"/>
      <c r="F36" s="103"/>
      <c r="H36" s="41"/>
      <c r="I36" s="93"/>
      <c r="J36" s="94" t="s">
        <v>42</v>
      </c>
      <c r="K36" s="105" t="s">
        <v>50</v>
      </c>
      <c r="L36" s="106">
        <v>986</v>
      </c>
      <c r="M36" s="108"/>
      <c r="N36" s="46">
        <v>0</v>
      </c>
      <c r="O36" s="53"/>
    </row>
    <row r="37" spans="1:15" ht="16.5" thickBot="1" x14ac:dyDescent="0.3">
      <c r="A37" s="35"/>
      <c r="B37" s="97">
        <v>44373</v>
      </c>
      <c r="C37" s="98">
        <v>13683.4</v>
      </c>
      <c r="D37" s="99" t="s">
        <v>44</v>
      </c>
      <c r="E37" s="39"/>
      <c r="F37" s="109" t="s">
        <v>12</v>
      </c>
      <c r="H37" s="41"/>
      <c r="I37" s="93"/>
      <c r="J37" s="94" t="s">
        <v>42</v>
      </c>
      <c r="K37" s="110" t="s">
        <v>51</v>
      </c>
      <c r="L37" s="111">
        <v>55555.55</v>
      </c>
      <c r="M37" s="108"/>
      <c r="N37" s="46">
        <v>0</v>
      </c>
      <c r="O37" s="53"/>
    </row>
    <row r="38" spans="1:15" ht="16.5" thickBot="1" x14ac:dyDescent="0.3">
      <c r="A38" s="35"/>
      <c r="B38" s="97">
        <v>44376</v>
      </c>
      <c r="C38" s="98">
        <v>22166.63</v>
      </c>
      <c r="D38" s="99" t="s">
        <v>44</v>
      </c>
      <c r="E38" s="39"/>
      <c r="F38" s="109"/>
      <c r="H38" s="41"/>
      <c r="I38" s="93"/>
      <c r="J38" s="94" t="s">
        <v>42</v>
      </c>
      <c r="K38" s="110" t="s">
        <v>52</v>
      </c>
      <c r="L38" s="111">
        <v>14335.75</v>
      </c>
      <c r="M38" s="108"/>
      <c r="N38" s="46">
        <v>0</v>
      </c>
      <c r="O38" s="53"/>
    </row>
    <row r="39" spans="1:15" ht="18" thickBot="1" x14ac:dyDescent="0.35">
      <c r="A39" s="35"/>
      <c r="B39" s="112">
        <v>44361</v>
      </c>
      <c r="C39" s="103">
        <v>11400</v>
      </c>
      <c r="D39" s="113" t="s">
        <v>53</v>
      </c>
      <c r="E39" s="39"/>
      <c r="F39" s="114"/>
      <c r="H39" s="41"/>
      <c r="I39" s="93"/>
      <c r="J39" s="94" t="s">
        <v>42</v>
      </c>
      <c r="K39" s="115" t="s">
        <v>54</v>
      </c>
      <c r="L39" s="104">
        <v>1976.64</v>
      </c>
      <c r="M39" s="108"/>
      <c r="N39" s="46">
        <v>0</v>
      </c>
      <c r="O39" s="53"/>
    </row>
    <row r="40" spans="1:15" ht="18" thickBot="1" x14ac:dyDescent="0.35">
      <c r="A40" s="35"/>
      <c r="B40" s="112"/>
      <c r="C40" s="103"/>
      <c r="D40" s="113"/>
      <c r="E40" s="39"/>
      <c r="F40" s="114"/>
      <c r="H40" s="41"/>
      <c r="I40" s="93"/>
      <c r="J40" s="94" t="s">
        <v>42</v>
      </c>
      <c r="K40" s="100" t="s">
        <v>55</v>
      </c>
      <c r="L40" s="104">
        <f>399+399</f>
        <v>798</v>
      </c>
      <c r="M40" s="108"/>
      <c r="N40" s="46">
        <v>0</v>
      </c>
      <c r="O40" s="53"/>
    </row>
    <row r="41" spans="1:15" ht="18" thickBot="1" x14ac:dyDescent="0.35">
      <c r="A41" s="35"/>
      <c r="B41" s="112"/>
      <c r="C41" s="116"/>
      <c r="D41" s="117"/>
      <c r="E41" s="39"/>
      <c r="F41" s="118"/>
      <c r="H41" s="41"/>
      <c r="I41" s="93"/>
      <c r="J41" s="94" t="s">
        <v>42</v>
      </c>
      <c r="K41" s="100" t="s">
        <v>56</v>
      </c>
      <c r="L41" s="104">
        <v>1032.4000000000001</v>
      </c>
      <c r="M41" s="108"/>
      <c r="N41" s="46">
        <v>0</v>
      </c>
      <c r="O41" s="53"/>
    </row>
    <row r="42" spans="1:15" ht="18" thickBot="1" x14ac:dyDescent="0.35">
      <c r="A42" s="35"/>
      <c r="B42" s="112"/>
      <c r="C42" s="103"/>
      <c r="D42" s="117"/>
      <c r="E42" s="39"/>
      <c r="F42" s="119"/>
      <c r="H42" s="41"/>
      <c r="I42" s="93"/>
      <c r="J42" s="94" t="s">
        <v>42</v>
      </c>
      <c r="K42" s="100" t="s">
        <v>57</v>
      </c>
      <c r="L42" s="104">
        <f>398.99+422.1+498.99+398.99</f>
        <v>1719.07</v>
      </c>
      <c r="M42" s="108"/>
      <c r="N42" s="46">
        <v>0</v>
      </c>
      <c r="O42" s="53"/>
    </row>
    <row r="43" spans="1:15" ht="18" thickBot="1" x14ac:dyDescent="0.35">
      <c r="A43" s="35"/>
      <c r="B43" s="112"/>
      <c r="C43" s="103"/>
      <c r="D43" s="117"/>
      <c r="E43" s="39"/>
      <c r="F43" s="119"/>
      <c r="H43" s="41"/>
      <c r="I43" s="93"/>
      <c r="J43" s="94" t="s">
        <v>42</v>
      </c>
      <c r="K43" s="100" t="s">
        <v>58</v>
      </c>
      <c r="L43" s="104">
        <f>1394.81+986.84</f>
        <v>2381.65</v>
      </c>
      <c r="M43" s="108"/>
      <c r="N43" s="46">
        <v>0</v>
      </c>
      <c r="O43" s="53"/>
    </row>
    <row r="44" spans="1:15" ht="16.5" thickBot="1" x14ac:dyDescent="0.3">
      <c r="A44" s="35"/>
      <c r="B44" s="112"/>
      <c r="C44" s="103"/>
      <c r="D44" s="117"/>
      <c r="E44" s="39"/>
      <c r="F44" s="51"/>
      <c r="H44" s="41"/>
      <c r="I44" s="93"/>
      <c r="J44" s="94" t="s">
        <v>42</v>
      </c>
      <c r="K44" s="120" t="s">
        <v>59</v>
      </c>
      <c r="L44" s="104">
        <v>1237.3399999999999</v>
      </c>
      <c r="M44" s="121">
        <v>0</v>
      </c>
      <c r="N44" s="46">
        <v>0</v>
      </c>
      <c r="O44" s="53"/>
    </row>
    <row r="45" spans="1:15" ht="16.5" thickBot="1" x14ac:dyDescent="0.3">
      <c r="A45" s="35"/>
      <c r="B45" s="112"/>
      <c r="C45" s="103"/>
      <c r="D45" s="117"/>
      <c r="E45" s="39"/>
      <c r="F45" s="51"/>
      <c r="H45" s="41"/>
      <c r="I45" s="93"/>
      <c r="J45" s="94" t="s">
        <v>42</v>
      </c>
      <c r="K45" s="120" t="s">
        <v>60</v>
      </c>
      <c r="L45" s="104">
        <v>4096.47</v>
      </c>
      <c r="M45" s="108"/>
      <c r="N45" s="46">
        <v>0</v>
      </c>
      <c r="O45" s="53"/>
    </row>
    <row r="46" spans="1:15" ht="16.5" thickBot="1" x14ac:dyDescent="0.3">
      <c r="A46" s="35"/>
      <c r="B46" s="122"/>
      <c r="C46" s="123"/>
      <c r="D46" s="124"/>
      <c r="E46" s="39"/>
      <c r="F46" s="51"/>
      <c r="H46" s="41"/>
      <c r="I46" s="93"/>
      <c r="J46" s="94"/>
      <c r="K46" s="125"/>
      <c r="L46" s="101"/>
      <c r="M46" s="108">
        <v>0</v>
      </c>
      <c r="N46" s="88">
        <v>0</v>
      </c>
      <c r="O46" s="53"/>
    </row>
    <row r="47" spans="1:15" ht="16.5" hidden="1" thickBot="1" x14ac:dyDescent="0.3">
      <c r="A47" s="35"/>
      <c r="B47" s="112"/>
      <c r="C47" s="103"/>
      <c r="D47" s="117"/>
      <c r="E47" s="39"/>
      <c r="F47" s="51"/>
      <c r="H47" s="41"/>
      <c r="I47" s="93"/>
      <c r="J47" s="94"/>
      <c r="K47" s="100"/>
      <c r="L47" s="101"/>
      <c r="M47" s="108"/>
      <c r="N47" s="46">
        <v>0</v>
      </c>
      <c r="O47" s="53"/>
    </row>
    <row r="48" spans="1:15" ht="15.75" hidden="1" thickBot="1" x14ac:dyDescent="0.3">
      <c r="A48" s="35"/>
      <c r="B48" s="112"/>
      <c r="C48" s="103"/>
      <c r="D48" s="117"/>
      <c r="E48" s="126"/>
      <c r="F48" s="127"/>
      <c r="H48" s="41"/>
      <c r="I48" s="93"/>
      <c r="J48" s="86"/>
      <c r="K48" s="100"/>
      <c r="L48" s="101"/>
      <c r="M48" s="108"/>
      <c r="N48" s="88"/>
      <c r="O48" s="53"/>
    </row>
    <row r="49" spans="1:15" ht="16.5" hidden="1" thickBot="1" x14ac:dyDescent="0.3">
      <c r="A49" s="35"/>
      <c r="B49" s="112"/>
      <c r="C49" s="103"/>
      <c r="D49" s="113"/>
      <c r="E49" s="126"/>
      <c r="F49" s="127"/>
      <c r="H49" s="41"/>
      <c r="I49" s="93"/>
      <c r="J49" s="86"/>
      <c r="K49" s="100"/>
      <c r="L49" s="101"/>
      <c r="M49" s="108"/>
      <c r="N49" s="88"/>
      <c r="O49" s="53"/>
    </row>
    <row r="50" spans="1:15" ht="16.5" hidden="1" thickBot="1" x14ac:dyDescent="0.3">
      <c r="A50" s="35"/>
      <c r="B50" s="112"/>
      <c r="C50" s="103"/>
      <c r="D50" s="113"/>
      <c r="E50" s="128"/>
      <c r="F50" s="127"/>
      <c r="H50" s="41"/>
      <c r="I50" s="93"/>
      <c r="J50" s="86"/>
      <c r="K50" s="100"/>
      <c r="L50" s="101"/>
      <c r="M50" s="108"/>
      <c r="N50" s="46"/>
      <c r="O50" s="53"/>
    </row>
    <row r="51" spans="1:15" ht="16.5" hidden="1" thickBot="1" x14ac:dyDescent="0.3">
      <c r="A51" s="35"/>
      <c r="B51" s="112"/>
      <c r="C51" s="103"/>
      <c r="D51" s="113"/>
      <c r="E51" s="128"/>
      <c r="F51" s="127"/>
      <c r="H51" s="41"/>
      <c r="I51" s="93"/>
      <c r="J51" s="86"/>
      <c r="K51" s="100"/>
      <c r="L51" s="101"/>
      <c r="M51" s="108"/>
      <c r="N51" s="46"/>
      <c r="O51" s="53"/>
    </row>
    <row r="52" spans="1:15" ht="16.5" hidden="1" thickBot="1" x14ac:dyDescent="0.3">
      <c r="A52" s="35"/>
      <c r="B52" s="112"/>
      <c r="C52" s="103"/>
      <c r="D52" s="113"/>
      <c r="E52" s="39"/>
      <c r="F52" s="103"/>
      <c r="H52" s="41"/>
      <c r="I52" s="93"/>
      <c r="J52" s="86"/>
      <c r="K52" s="100"/>
      <c r="L52" s="101"/>
      <c r="M52" s="108"/>
      <c r="N52" s="46"/>
      <c r="O52" s="53"/>
    </row>
    <row r="53" spans="1:15" ht="19.5" hidden="1" thickBot="1" x14ac:dyDescent="0.35">
      <c r="A53" s="35"/>
      <c r="B53" s="112"/>
      <c r="C53" s="103"/>
      <c r="D53" s="129"/>
      <c r="E53" s="39"/>
      <c r="F53" s="103"/>
      <c r="H53" s="41"/>
      <c r="I53" s="93"/>
      <c r="J53" s="86"/>
      <c r="K53" s="84"/>
      <c r="L53" s="85"/>
      <c r="M53" s="108"/>
      <c r="N53" s="46"/>
      <c r="O53" s="53"/>
    </row>
    <row r="54" spans="1:15" ht="19.5" hidden="1" thickBot="1" x14ac:dyDescent="0.35">
      <c r="A54" s="35"/>
      <c r="B54" s="112"/>
      <c r="C54" s="103"/>
      <c r="D54" s="129"/>
      <c r="E54" s="39"/>
      <c r="F54" s="103"/>
      <c r="H54" s="41"/>
      <c r="I54" s="93"/>
      <c r="J54" s="86"/>
      <c r="K54" s="44"/>
      <c r="L54" s="85"/>
      <c r="M54" s="45"/>
      <c r="N54" s="46"/>
      <c r="O54" s="53"/>
    </row>
    <row r="55" spans="1:15" ht="19.5" hidden="1" thickBot="1" x14ac:dyDescent="0.35">
      <c r="A55" s="35"/>
      <c r="B55" s="112"/>
      <c r="C55" s="103"/>
      <c r="D55" s="129"/>
      <c r="E55" s="39"/>
      <c r="F55" s="103"/>
      <c r="H55" s="41"/>
      <c r="I55" s="93"/>
      <c r="J55" s="86"/>
      <c r="K55" s="84"/>
      <c r="L55" s="85"/>
      <c r="M55" s="45">
        <v>0</v>
      </c>
      <c r="N55" s="46">
        <v>0</v>
      </c>
      <c r="O55" s="53"/>
    </row>
    <row r="56" spans="1:15" ht="19.5" hidden="1" thickBot="1" x14ac:dyDescent="0.35">
      <c r="A56" s="35"/>
      <c r="B56" s="112"/>
      <c r="C56" s="103"/>
      <c r="D56" s="129"/>
      <c r="E56" s="130"/>
      <c r="F56" s="131"/>
      <c r="H56" s="132"/>
      <c r="I56" s="133"/>
      <c r="J56" s="86"/>
      <c r="K56" s="134"/>
      <c r="L56" s="135"/>
      <c r="M56" s="45"/>
      <c r="N56" s="46"/>
      <c r="O56" s="53"/>
    </row>
    <row r="57" spans="1:15" ht="15.75" hidden="1" thickBot="1" x14ac:dyDescent="0.3">
      <c r="A57" s="35"/>
      <c r="B57" s="112"/>
      <c r="C57" s="103"/>
      <c r="D57" s="136"/>
      <c r="E57" s="130"/>
      <c r="F57" s="131"/>
      <c r="H57" s="132"/>
      <c r="I57" s="133"/>
      <c r="J57" s="137"/>
      <c r="K57" s="44"/>
      <c r="L57" s="135"/>
      <c r="M57" s="45"/>
      <c r="N57" s="46"/>
      <c r="O57" s="53"/>
    </row>
    <row r="58" spans="1:15" ht="15.75" hidden="1" thickBot="1" x14ac:dyDescent="0.3">
      <c r="A58" s="35"/>
      <c r="B58" s="112"/>
      <c r="C58" s="103"/>
      <c r="D58" s="136"/>
      <c r="E58" s="130"/>
      <c r="F58" s="131"/>
      <c r="H58" s="132"/>
      <c r="I58" s="133"/>
      <c r="J58" s="137"/>
      <c r="K58" s="44"/>
      <c r="L58" s="135"/>
      <c r="M58" s="45"/>
      <c r="N58" s="46"/>
      <c r="O58" s="53"/>
    </row>
    <row r="59" spans="1:15" ht="15.75" hidden="1" thickBot="1" x14ac:dyDescent="0.3">
      <c r="A59" s="35"/>
      <c r="B59" s="112"/>
      <c r="C59" s="103"/>
      <c r="D59" s="136"/>
      <c r="E59" s="130"/>
      <c r="F59" s="131"/>
      <c r="H59" s="132"/>
      <c r="I59" s="133"/>
      <c r="J59" s="137"/>
      <c r="K59" s="134"/>
      <c r="L59" s="135"/>
      <c r="M59" s="45"/>
      <c r="N59" s="46"/>
      <c r="O59" s="53"/>
    </row>
    <row r="60" spans="1:15" ht="15.75" hidden="1" thickBot="1" x14ac:dyDescent="0.3">
      <c r="A60" s="35"/>
      <c r="B60" s="36"/>
      <c r="C60" s="103"/>
      <c r="D60" s="136"/>
      <c r="E60" s="130"/>
      <c r="F60" s="131"/>
      <c r="H60" s="132"/>
      <c r="I60" s="133"/>
      <c r="J60" s="137"/>
      <c r="K60" s="134"/>
      <c r="L60" s="135"/>
      <c r="M60" s="45"/>
      <c r="N60" s="46"/>
      <c r="O60" s="53"/>
    </row>
    <row r="61" spans="1:15" ht="15.75" thickBot="1" x14ac:dyDescent="0.3">
      <c r="A61" s="35"/>
      <c r="B61" s="36"/>
      <c r="C61" s="37">
        <v>0</v>
      </c>
      <c r="D61" s="136"/>
      <c r="E61" s="130"/>
      <c r="F61" s="131"/>
      <c r="H61" s="132"/>
      <c r="I61" s="133"/>
      <c r="J61" s="137"/>
      <c r="K61" s="138"/>
      <c r="L61" s="6"/>
      <c r="M61" s="45">
        <v>0</v>
      </c>
      <c r="N61" s="46">
        <v>0</v>
      </c>
      <c r="O61" s="53"/>
    </row>
    <row r="62" spans="1:15" ht="16.5" thickBot="1" x14ac:dyDescent="0.3">
      <c r="B62" s="139" t="s">
        <v>61</v>
      </c>
      <c r="C62" s="140">
        <f>SUM(C5:C61)</f>
        <v>323493.21999999997</v>
      </c>
      <c r="D62" s="141"/>
      <c r="E62" s="142" t="s">
        <v>61</v>
      </c>
      <c r="F62" s="143">
        <f>SUM(F5:F61)</f>
        <v>3365425</v>
      </c>
      <c r="G62" s="141"/>
      <c r="H62" s="144" t="s">
        <v>62</v>
      </c>
      <c r="I62" s="145">
        <f>SUM(I5:I61)</f>
        <v>53960</v>
      </c>
      <c r="J62" s="146"/>
      <c r="K62" s="147" t="s">
        <v>63</v>
      </c>
      <c r="L62" s="148">
        <f>SUM(L5:L61)</f>
        <v>285870.06000000006</v>
      </c>
      <c r="M62" s="149">
        <f>SUM(M5:M61)</f>
        <v>2760136</v>
      </c>
      <c r="N62" s="149">
        <f>SUM(N5:N61)</f>
        <v>175994</v>
      </c>
      <c r="O62" s="150"/>
    </row>
    <row r="63" spans="1:15" ht="16.5" thickTop="1" thickBot="1" x14ac:dyDescent="0.3">
      <c r="C63" s="8" t="s">
        <v>12</v>
      </c>
    </row>
    <row r="64" spans="1:15" ht="19.5" thickBot="1" x14ac:dyDescent="0.3">
      <c r="A64" s="76"/>
      <c r="B64" s="152"/>
      <c r="C64" s="5"/>
      <c r="H64" s="153" t="s">
        <v>64</v>
      </c>
      <c r="I64" s="154"/>
      <c r="J64" s="155"/>
      <c r="K64" s="156">
        <f>I62+L62</f>
        <v>339830.06000000006</v>
      </c>
      <c r="L64" s="157"/>
      <c r="M64" s="158">
        <f>M62+N62</f>
        <v>2936130</v>
      </c>
      <c r="N64" s="159"/>
      <c r="O64" s="160"/>
    </row>
    <row r="65" spans="2:15" ht="15.75" x14ac:dyDescent="0.25">
      <c r="D65" s="161" t="s">
        <v>65</v>
      </c>
      <c r="E65" s="161"/>
      <c r="F65" s="162">
        <f>F62-K64-C62</f>
        <v>2702101.7199999997</v>
      </c>
      <c r="I65" s="163"/>
      <c r="J65" s="164"/>
    </row>
    <row r="66" spans="2:15" ht="18.75" x14ac:dyDescent="0.3">
      <c r="D66" s="165" t="s">
        <v>66</v>
      </c>
      <c r="E66" s="165"/>
      <c r="F66" s="149">
        <v>-2720820.95</v>
      </c>
      <c r="I66" s="166" t="s">
        <v>67</v>
      </c>
      <c r="J66" s="167"/>
      <c r="K66" s="168">
        <f>F68+F69+F70</f>
        <v>381077.72999999952</v>
      </c>
      <c r="L66" s="169"/>
    </row>
    <row r="67" spans="2:15" ht="19.5" thickBot="1" x14ac:dyDescent="0.35">
      <c r="D67" s="170"/>
      <c r="E67" s="76"/>
      <c r="F67" s="171">
        <v>0</v>
      </c>
      <c r="I67" s="172"/>
      <c r="J67" s="173"/>
      <c r="K67" s="174"/>
      <c r="L67" s="175"/>
    </row>
    <row r="68" spans="2:15" ht="19.5" thickTop="1" x14ac:dyDescent="0.3">
      <c r="C68" s="9" t="s">
        <v>12</v>
      </c>
      <c r="E68" s="76" t="s">
        <v>68</v>
      </c>
      <c r="F68" s="149">
        <f>SUM(F65:F67)</f>
        <v>-18719.230000000447</v>
      </c>
      <c r="H68" s="35"/>
      <c r="I68" s="176" t="s">
        <v>69</v>
      </c>
      <c r="J68" s="177"/>
      <c r="K68" s="178">
        <f>-C4</f>
        <v>-255764.39</v>
      </c>
      <c r="L68" s="179"/>
      <c r="M68" s="180"/>
    </row>
    <row r="69" spans="2:15" ht="16.5" thickBot="1" x14ac:dyDescent="0.3">
      <c r="D69" s="181" t="s">
        <v>70</v>
      </c>
      <c r="E69" s="76" t="s">
        <v>71</v>
      </c>
      <c r="F69" s="182">
        <v>91154.240000000005</v>
      </c>
    </row>
    <row r="70" spans="2:15" ht="20.25" thickTop="1" thickBot="1" x14ac:dyDescent="0.35">
      <c r="C70" s="183">
        <v>44377</v>
      </c>
      <c r="D70" s="184" t="s">
        <v>72</v>
      </c>
      <c r="E70" s="185"/>
      <c r="F70" s="186">
        <v>308642.71999999997</v>
      </c>
      <c r="I70" s="187" t="s">
        <v>75</v>
      </c>
      <c r="J70" s="188"/>
      <c r="K70" s="189">
        <f>K66+K68</f>
        <v>125313.3399999995</v>
      </c>
      <c r="L70" s="190"/>
    </row>
    <row r="71" spans="2:15" ht="19.5" thickBot="1" x14ac:dyDescent="0.35">
      <c r="C71" s="191"/>
      <c r="D71" s="192"/>
      <c r="E71" s="193"/>
      <c r="F71" s="194"/>
      <c r="J71" s="195"/>
      <c r="M71" s="196"/>
    </row>
    <row r="72" spans="2:15" x14ac:dyDescent="0.25">
      <c r="I72" s="205" t="s">
        <v>73</v>
      </c>
      <c r="J72" s="206"/>
      <c r="K72" s="211">
        <v>163726</v>
      </c>
      <c r="L72" s="212"/>
    </row>
    <row r="73" spans="2:15" ht="16.5" thickBot="1" x14ac:dyDescent="0.3">
      <c r="B73" s="197"/>
      <c r="C73" s="198"/>
      <c r="D73" s="199"/>
      <c r="E73" s="53"/>
      <c r="I73" s="207"/>
      <c r="J73" s="208"/>
      <c r="K73" s="213"/>
      <c r="L73" s="214"/>
      <c r="M73" s="3"/>
      <c r="N73" s="76"/>
      <c r="O73" s="76"/>
    </row>
    <row r="74" spans="2:15" ht="16.5" thickBot="1" x14ac:dyDescent="0.3">
      <c r="B74" s="197"/>
      <c r="C74" s="200"/>
      <c r="E74" s="53"/>
      <c r="M74" s="3"/>
      <c r="N74" s="76"/>
      <c r="O74" s="76"/>
    </row>
    <row r="75" spans="2:15" ht="15.75" x14ac:dyDescent="0.25">
      <c r="B75" s="197"/>
      <c r="C75" s="200"/>
      <c r="E75" s="53"/>
      <c r="F75" s="201"/>
      <c r="I75" s="209" t="s">
        <v>74</v>
      </c>
      <c r="J75" s="215">
        <f>K70-K72</f>
        <v>-38412.660000000498</v>
      </c>
      <c r="K75" s="216"/>
      <c r="L75" s="202"/>
      <c r="M75" s="5"/>
    </row>
    <row r="76" spans="2:15" ht="16.5" thickBot="1" x14ac:dyDescent="0.3">
      <c r="B76" s="197"/>
      <c r="C76" s="200"/>
      <c r="E76" s="53"/>
      <c r="I76" s="210"/>
      <c r="J76" s="217"/>
      <c r="K76" s="218"/>
      <c r="M76" s="5"/>
    </row>
    <row r="77" spans="2:15" ht="15.75" x14ac:dyDescent="0.25">
      <c r="B77" s="197"/>
      <c r="C77" s="200"/>
      <c r="E77" s="53"/>
      <c r="F77" s="203"/>
      <c r="M77" s="5"/>
    </row>
    <row r="78" spans="2:15" x14ac:dyDescent="0.25">
      <c r="E78" s="204"/>
      <c r="F78" s="53"/>
      <c r="M78" s="5"/>
    </row>
    <row r="79" spans="2:15" x14ac:dyDescent="0.25">
      <c r="E79" s="204"/>
      <c r="F79" s="53"/>
      <c r="M79" s="5"/>
    </row>
    <row r="80" spans="2:15" x14ac:dyDescent="0.25">
      <c r="E80" s="204"/>
      <c r="F80" s="53"/>
      <c r="M80" s="5"/>
    </row>
    <row r="81" spans="5:13" x14ac:dyDescent="0.25">
      <c r="E81" s="204"/>
      <c r="F81" s="53"/>
      <c r="M81" s="5"/>
    </row>
    <row r="82" spans="5:13" x14ac:dyDescent="0.25">
      <c r="E82" s="204"/>
      <c r="F82" s="53"/>
      <c r="M82" s="5"/>
    </row>
    <row r="83" spans="5:13" x14ac:dyDescent="0.25">
      <c r="E83" s="204"/>
      <c r="F83" s="53"/>
      <c r="M83" s="5"/>
    </row>
    <row r="84" spans="5:13" x14ac:dyDescent="0.25">
      <c r="E84" s="204"/>
      <c r="F84" s="53"/>
      <c r="M84" s="5"/>
    </row>
    <row r="85" spans="5:13" x14ac:dyDescent="0.25">
      <c r="E85" s="204"/>
      <c r="F85" s="53"/>
      <c r="M85" s="5"/>
    </row>
    <row r="86" spans="5:13" x14ac:dyDescent="0.25">
      <c r="E86" s="204"/>
      <c r="F86" s="53"/>
      <c r="M86" s="5"/>
    </row>
    <row r="87" spans="5:13" x14ac:dyDescent="0.25">
      <c r="E87" s="204"/>
      <c r="F87" s="53"/>
      <c r="M87" s="5"/>
    </row>
    <row r="88" spans="5:13" x14ac:dyDescent="0.25">
      <c r="E88" s="204"/>
      <c r="F88" s="53"/>
      <c r="M88" s="5"/>
    </row>
    <row r="89" spans="5:13" x14ac:dyDescent="0.25">
      <c r="E89" s="204"/>
      <c r="F89" s="53"/>
    </row>
    <row r="90" spans="5:13" x14ac:dyDescent="0.25">
      <c r="F90" s="203"/>
    </row>
    <row r="91" spans="5:13" x14ac:dyDescent="0.25">
      <c r="F91" s="203"/>
    </row>
    <row r="92" spans="5:13" x14ac:dyDescent="0.25">
      <c r="F92" s="203"/>
    </row>
  </sheetData>
  <mergeCells count="21">
    <mergeCell ref="I75:I76"/>
    <mergeCell ref="J75:K76"/>
    <mergeCell ref="K68:L68"/>
    <mergeCell ref="D70:E70"/>
    <mergeCell ref="I70:J70"/>
    <mergeCell ref="K70:L70"/>
    <mergeCell ref="I72:J73"/>
    <mergeCell ref="K72:L73"/>
    <mergeCell ref="H64:I64"/>
    <mergeCell ref="K64:L64"/>
    <mergeCell ref="M64:N64"/>
    <mergeCell ref="D65:E65"/>
    <mergeCell ref="D66:E66"/>
    <mergeCell ref="I66:J66"/>
    <mergeCell ref="K66:L66"/>
    <mergeCell ref="B1:B2"/>
    <mergeCell ref="C1:K1"/>
    <mergeCell ref="B3:C3"/>
    <mergeCell ref="H3:I3"/>
    <mergeCell ref="E4:F4"/>
    <mergeCell ref="H4:I4"/>
  </mergeCells>
  <pageMargins left="0.47244094488188981" right="0.31496062992125984" top="0.47" bottom="0.37" header="0.48" footer="0.31496062992125984"/>
  <pageSetup paperSize="5" scale="90" orientation="landscape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2021-07-16T17:46:16Z</cp:lastPrinted>
  <dcterms:created xsi:type="dcterms:W3CDTF">2021-07-16T17:37:24Z</dcterms:created>
  <dcterms:modified xsi:type="dcterms:W3CDTF">2021-07-16T17:46:22Z</dcterms:modified>
</cp:coreProperties>
</file>