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" yWindow="105" windowWidth="14205" windowHeight="7890" firstSheet="38" activeTab="41"/>
  </bookViews>
  <sheets>
    <sheet name="abril" sheetId="1" r:id="rId1"/>
    <sheet name="gastos abril" sheetId="2" r:id="rId2"/>
    <sheet name="Mayo" sheetId="4" r:id="rId3"/>
    <sheet name="gastos mayo" sheetId="3" r:id="rId4"/>
    <sheet name="Junio" sheetId="5" r:id="rId5"/>
    <sheet name="gastos junio" sheetId="6" r:id="rId6"/>
    <sheet name="Julio" sheetId="7" r:id="rId7"/>
    <sheet name="gastos julio" sheetId="8" r:id="rId8"/>
    <sheet name="Agosto" sheetId="10" r:id="rId9"/>
    <sheet name="gastos agosto" sheetId="9" r:id="rId10"/>
    <sheet name="Septiembre" sheetId="11" r:id="rId11"/>
    <sheet name="gastos Septiembre" sheetId="12" r:id="rId12"/>
    <sheet name="octubre" sheetId="14" r:id="rId13"/>
    <sheet name="gastos oct" sheetId="13" r:id="rId14"/>
    <sheet name="noviembre" sheetId="15" r:id="rId15"/>
    <sheet name="gastos nov" sheetId="16" r:id="rId16"/>
    <sheet name="diciembre" sheetId="18" r:id="rId17"/>
    <sheet name="gastos dic" sheetId="17" r:id="rId18"/>
    <sheet name="Grafico 2007" sheetId="21" r:id="rId19"/>
    <sheet name="enero 08" sheetId="20" r:id="rId20"/>
    <sheet name="gastos ene08" sheetId="19" r:id="rId21"/>
    <sheet name="febrero 08" sheetId="23" r:id="rId22"/>
    <sheet name="gastos feb08" sheetId="22" r:id="rId23"/>
    <sheet name="marzo 08" sheetId="25" r:id="rId24"/>
    <sheet name="gastos mar08" sheetId="24" r:id="rId25"/>
    <sheet name="abril 08" sheetId="27" r:id="rId26"/>
    <sheet name="gastos abr08" sheetId="26" r:id="rId27"/>
    <sheet name="Mayo 08" sheetId="28" r:id="rId28"/>
    <sheet name="gastos May 08" sheetId="29" r:id="rId29"/>
    <sheet name="JUNIO 08 " sheetId="30" r:id="rId30"/>
    <sheet name="gastos JUN 08" sheetId="31" r:id="rId31"/>
    <sheet name="JULIO 08" sheetId="32" r:id="rId32"/>
    <sheet name="gastos JUL 08" sheetId="33" r:id="rId33"/>
    <sheet name="AGOSTO 08" sheetId="34" r:id="rId34"/>
    <sheet name="gastos AGO 08" sheetId="35" r:id="rId35"/>
    <sheet name="SEPT 08" sheetId="36" r:id="rId36"/>
    <sheet name="gastos SEPT 08" sheetId="37" r:id="rId37"/>
    <sheet name="OCTUBRE 08" sheetId="38" r:id="rId38"/>
    <sheet name="gastos OCT 08" sheetId="39" r:id="rId39"/>
    <sheet name="NOVIEMBRE 08" sheetId="40" r:id="rId40"/>
    <sheet name="gastos NOV 08" sheetId="41" r:id="rId41"/>
    <sheet name="DICIEMBRE 08" sheetId="42" r:id="rId42"/>
    <sheet name="gastos DIC 08" sheetId="43" r:id="rId43"/>
    <sheet name="Hoja15" sheetId="44" r:id="rId44"/>
  </sheets>
  <definedNames>
    <definedName name="_xlnm.Print_Area" localSheetId="0">abril!$A$1:$L$50</definedName>
  </definedNames>
  <calcPr calcId="124519"/>
</workbook>
</file>

<file path=xl/calcChain.xml><?xml version="1.0" encoding="utf-8"?>
<calcChain xmlns="http://schemas.openxmlformats.org/spreadsheetml/2006/main">
  <c r="B24" i="42"/>
  <c r="B23"/>
  <c r="B24" i="40"/>
  <c r="B23"/>
  <c r="B24" i="38"/>
  <c r="B23"/>
  <c r="B24" i="32"/>
  <c r="B23"/>
  <c r="B24" i="30"/>
  <c r="B23"/>
  <c r="B24" i="28"/>
  <c r="B23"/>
  <c r="C28" i="43"/>
  <c r="C17"/>
  <c r="C28" i="41"/>
  <c r="C17"/>
  <c r="C28" i="39"/>
  <c r="C17"/>
  <c r="C28" i="37"/>
  <c r="B23" i="36" s="1"/>
  <c r="C17" i="37"/>
  <c r="B24" i="36" s="1"/>
  <c r="C28" i="35"/>
  <c r="B23" i="34" s="1"/>
  <c r="C17" i="35"/>
  <c r="B24" i="34" s="1"/>
  <c r="E37" i="42"/>
  <c r="L35"/>
  <c r="E36" s="1"/>
  <c r="E38" s="1"/>
  <c r="J35"/>
  <c r="B29"/>
  <c r="G24"/>
  <c r="G14"/>
  <c r="G18" s="1"/>
  <c r="B14"/>
  <c r="B8"/>
  <c r="B15" s="1"/>
  <c r="G7"/>
  <c r="E37" i="40"/>
  <c r="L35"/>
  <c r="E36" s="1"/>
  <c r="E38" s="1"/>
  <c r="J35"/>
  <c r="B29"/>
  <c r="G24"/>
  <c r="G14"/>
  <c r="G18" s="1"/>
  <c r="B14"/>
  <c r="B8"/>
  <c r="B15" s="1"/>
  <c r="G7"/>
  <c r="E37" i="38"/>
  <c r="L35"/>
  <c r="E36" s="1"/>
  <c r="E38" s="1"/>
  <c r="J35"/>
  <c r="B29"/>
  <c r="G24"/>
  <c r="G14"/>
  <c r="G18" s="1"/>
  <c r="B14"/>
  <c r="B8"/>
  <c r="B15" s="1"/>
  <c r="G7"/>
  <c r="L35" i="36"/>
  <c r="E36" s="1"/>
  <c r="J35"/>
  <c r="G24"/>
  <c r="G14"/>
  <c r="G18" s="1"/>
  <c r="B14"/>
  <c r="B8"/>
  <c r="B15" s="1"/>
  <c r="G7"/>
  <c r="L35" i="34"/>
  <c r="E36" s="1"/>
  <c r="J35"/>
  <c r="G24"/>
  <c r="G14"/>
  <c r="G18" s="1"/>
  <c r="B14"/>
  <c r="B8"/>
  <c r="B15" s="1"/>
  <c r="G7"/>
  <c r="C28" i="33"/>
  <c r="C17"/>
  <c r="E37" i="32"/>
  <c r="L35"/>
  <c r="E36" s="1"/>
  <c r="E38" s="1"/>
  <c r="J35"/>
  <c r="B29"/>
  <c r="G24"/>
  <c r="G14"/>
  <c r="G18" s="1"/>
  <c r="B14"/>
  <c r="B8"/>
  <c r="B15" s="1"/>
  <c r="G7"/>
  <c r="C28" i="31"/>
  <c r="C17"/>
  <c r="E37" i="30"/>
  <c r="L35"/>
  <c r="E36" s="1"/>
  <c r="E38" s="1"/>
  <c r="J35"/>
  <c r="B29"/>
  <c r="G24"/>
  <c r="G14"/>
  <c r="G18" s="1"/>
  <c r="B14"/>
  <c r="B8"/>
  <c r="B15" s="1"/>
  <c r="G7"/>
  <c r="B24" i="27"/>
  <c r="B23"/>
  <c r="C28" i="29"/>
  <c r="C17"/>
  <c r="L35" i="28"/>
  <c r="E36"/>
  <c r="E37"/>
  <c r="E38"/>
  <c r="J35"/>
  <c r="G14"/>
  <c r="G18"/>
  <c r="B14"/>
  <c r="B8"/>
  <c r="B15"/>
  <c r="B18"/>
  <c r="G23"/>
  <c r="G24"/>
  <c r="G27"/>
  <c r="B29"/>
  <c r="E33"/>
  <c r="E31"/>
  <c r="G7"/>
  <c r="L35" i="27"/>
  <c r="E36"/>
  <c r="E38"/>
  <c r="J35"/>
  <c r="G14"/>
  <c r="G18"/>
  <c r="B14"/>
  <c r="B8"/>
  <c r="B15"/>
  <c r="B18"/>
  <c r="G23"/>
  <c r="G24"/>
  <c r="G27"/>
  <c r="B29"/>
  <c r="E33"/>
  <c r="E31"/>
  <c r="G7"/>
  <c r="C28" i="26"/>
  <c r="C17"/>
  <c r="C28" i="24"/>
  <c r="C17"/>
  <c r="L35" i="25"/>
  <c r="E36"/>
  <c r="E37"/>
  <c r="E38"/>
  <c r="J35"/>
  <c r="G14"/>
  <c r="G18"/>
  <c r="B14"/>
  <c r="B8"/>
  <c r="B15"/>
  <c r="B18"/>
  <c r="G23"/>
  <c r="G24"/>
  <c r="G27"/>
  <c r="B29"/>
  <c r="E33"/>
  <c r="E31"/>
  <c r="G7"/>
  <c r="B5" i="20"/>
  <c r="L35" i="23"/>
  <c r="E36"/>
  <c r="E37"/>
  <c r="E38"/>
  <c r="J35"/>
  <c r="G14"/>
  <c r="G18"/>
  <c r="B14"/>
  <c r="B8"/>
  <c r="B15"/>
  <c r="B18"/>
  <c r="G23"/>
  <c r="G24"/>
  <c r="G27"/>
  <c r="B29"/>
  <c r="E33"/>
  <c r="E31"/>
  <c r="G7"/>
  <c r="C28" i="22"/>
  <c r="C17"/>
  <c r="B8" i="20"/>
  <c r="B15"/>
  <c r="B14"/>
  <c r="B18" s="1"/>
  <c r="J35"/>
  <c r="G14"/>
  <c r="G18"/>
  <c r="G23" s="1"/>
  <c r="G27" s="1"/>
  <c r="G24"/>
  <c r="B29"/>
  <c r="B28" i="11"/>
  <c r="B29" i="15"/>
  <c r="B5" i="18"/>
  <c r="L37"/>
  <c r="J37"/>
  <c r="C28" i="19"/>
  <c r="C17"/>
  <c r="L35" i="20"/>
  <c r="E36"/>
  <c r="E37"/>
  <c r="E38"/>
  <c r="G7"/>
  <c r="C28" i="17"/>
  <c r="C17"/>
  <c r="E36" i="18"/>
  <c r="E37"/>
  <c r="E38"/>
  <c r="G14"/>
  <c r="G18"/>
  <c r="B14"/>
  <c r="B8"/>
  <c r="B15"/>
  <c r="B18"/>
  <c r="G23"/>
  <c r="G24"/>
  <c r="G27"/>
  <c r="E31" s="1"/>
  <c r="B29"/>
  <c r="G7"/>
  <c r="C27" i="16"/>
  <c r="C17"/>
  <c r="J35" i="15"/>
  <c r="G14"/>
  <c r="L35"/>
  <c r="E36"/>
  <c r="E37"/>
  <c r="E38"/>
  <c r="G18"/>
  <c r="B14"/>
  <c r="B8"/>
  <c r="B15"/>
  <c r="B18"/>
  <c r="G23"/>
  <c r="G24"/>
  <c r="G27"/>
  <c r="E33" s="1"/>
  <c r="E31"/>
  <c r="G7"/>
  <c r="J35" i="14"/>
  <c r="C27" i="13"/>
  <c r="C17"/>
  <c r="L35" i="14"/>
  <c r="E36"/>
  <c r="E37"/>
  <c r="E38"/>
  <c r="G14"/>
  <c r="G18"/>
  <c r="B14"/>
  <c r="B8"/>
  <c r="B15"/>
  <c r="B18"/>
  <c r="G23"/>
  <c r="G24"/>
  <c r="G27"/>
  <c r="E33" s="1"/>
  <c r="B29"/>
  <c r="G7"/>
  <c r="B5" i="10"/>
  <c r="B8"/>
  <c r="C27" i="12"/>
  <c r="C17"/>
  <c r="L35" i="11"/>
  <c r="E37"/>
  <c r="E38"/>
  <c r="E39"/>
  <c r="J35"/>
  <c r="G14"/>
  <c r="G18"/>
  <c r="B14"/>
  <c r="B8"/>
  <c r="B15"/>
  <c r="B18"/>
  <c r="G23"/>
  <c r="G24"/>
  <c r="G27"/>
  <c r="E33" s="1"/>
  <c r="G7"/>
  <c r="B15" i="10"/>
  <c r="J35"/>
  <c r="G14"/>
  <c r="G18"/>
  <c r="G24"/>
  <c r="L35"/>
  <c r="E36"/>
  <c r="E37"/>
  <c r="E38"/>
  <c r="B14"/>
  <c r="B18" s="1"/>
  <c r="G23" s="1"/>
  <c r="G27" s="1"/>
  <c r="B28"/>
  <c r="G7"/>
  <c r="C27" i="9"/>
  <c r="C17"/>
  <c r="B6" i="7"/>
  <c r="B8"/>
  <c r="B15"/>
  <c r="C17" i="8"/>
  <c r="C27"/>
  <c r="L35" i="7"/>
  <c r="E36"/>
  <c r="E37"/>
  <c r="E38"/>
  <c r="J35"/>
  <c r="G14"/>
  <c r="G18"/>
  <c r="B14"/>
  <c r="B18" s="1"/>
  <c r="G24"/>
  <c r="B28"/>
  <c r="G7"/>
  <c r="C25" i="6"/>
  <c r="C16"/>
  <c r="E38" i="5"/>
  <c r="D40" i="4"/>
  <c r="L35" i="5"/>
  <c r="E37" s="1"/>
  <c r="E39" s="1"/>
  <c r="J35"/>
  <c r="G14"/>
  <c r="B28"/>
  <c r="G18"/>
  <c r="B14"/>
  <c r="B8"/>
  <c r="B15"/>
  <c r="B18"/>
  <c r="G23"/>
  <c r="G24"/>
  <c r="G27"/>
  <c r="E33" s="1"/>
  <c r="G7"/>
  <c r="C26" i="3"/>
  <c r="C18"/>
  <c r="H35" i="4"/>
  <c r="E14"/>
  <c r="E18"/>
  <c r="B28"/>
  <c r="J35"/>
  <c r="D39" s="1"/>
  <c r="D41" s="1"/>
  <c r="B8"/>
  <c r="B15"/>
  <c r="E24"/>
  <c r="E7"/>
  <c r="B14"/>
  <c r="B18" s="1"/>
  <c r="E23" s="1"/>
  <c r="E28" s="1"/>
  <c r="C27" i="2"/>
  <c r="C16"/>
  <c r="E7" i="1"/>
  <c r="D53"/>
  <c r="D51"/>
  <c r="B51"/>
  <c r="D52"/>
  <c r="D54"/>
  <c r="H34"/>
  <c r="E14"/>
  <c r="E18"/>
  <c r="E23" s="1"/>
  <c r="E27" s="1"/>
  <c r="B14"/>
  <c r="B8"/>
  <c r="B15"/>
  <c r="B18"/>
  <c r="E24"/>
  <c r="B23"/>
  <c r="B27" s="1"/>
  <c r="E38" s="1"/>
  <c r="J34"/>
  <c r="B38"/>
  <c r="D40" s="1"/>
  <c r="E37" i="36" l="1"/>
  <c r="B29"/>
  <c r="E38"/>
  <c r="E37" i="34"/>
  <c r="B29"/>
  <c r="E38"/>
  <c r="B18" i="42"/>
  <c r="G23"/>
  <c r="G27" s="1"/>
  <c r="B18" i="40"/>
  <c r="G23"/>
  <c r="G27" s="1"/>
  <c r="B18" i="38"/>
  <c r="G23"/>
  <c r="G27" s="1"/>
  <c r="B18" i="36"/>
  <c r="G23"/>
  <c r="G27" s="1"/>
  <c r="B18" i="34"/>
  <c r="G23"/>
  <c r="G27" s="1"/>
  <c r="B18" i="32"/>
  <c r="G23"/>
  <c r="G27" s="1"/>
  <c r="B18" i="30"/>
  <c r="G23"/>
  <c r="G27" s="1"/>
  <c r="D33" i="1"/>
  <c r="D31"/>
  <c r="D33" i="4"/>
  <c r="D31"/>
  <c r="E33" i="10"/>
  <c r="E31"/>
  <c r="E33" i="20"/>
  <c r="E31"/>
  <c r="G23" i="7"/>
  <c r="G27" s="1"/>
  <c r="E31" i="14"/>
  <c r="E31" i="11"/>
  <c r="E33" i="18"/>
  <c r="E31" i="5"/>
  <c r="E33" i="42" l="1"/>
  <c r="E31"/>
  <c r="E33" i="40"/>
  <c r="E31"/>
  <c r="E33" i="38"/>
  <c r="E31"/>
  <c r="E33" i="36"/>
  <c r="E31"/>
  <c r="E33" i="34"/>
  <c r="E31"/>
  <c r="E33" i="32"/>
  <c r="E31"/>
  <c r="E33" i="30"/>
  <c r="E31"/>
  <c r="E33" i="7"/>
  <c r="E31"/>
</calcChain>
</file>

<file path=xl/sharedStrings.xml><?xml version="1.0" encoding="utf-8"?>
<sst xmlns="http://schemas.openxmlformats.org/spreadsheetml/2006/main" count="1340" uniqueCount="239">
  <si>
    <t>compras</t>
  </si>
  <si>
    <t>cic</t>
  </si>
  <si>
    <t>central</t>
  </si>
  <si>
    <t>Almacen gral</t>
  </si>
  <si>
    <t>Inventario</t>
  </si>
  <si>
    <t xml:space="preserve">inicial </t>
  </si>
  <si>
    <t>final</t>
  </si>
  <si>
    <t>Mes de Abril</t>
  </si>
  <si>
    <t>Ventas</t>
  </si>
  <si>
    <t>Ventas abril</t>
  </si>
  <si>
    <t>festivo</t>
  </si>
  <si>
    <t>gastos</t>
  </si>
  <si>
    <t>Total</t>
  </si>
  <si>
    <t>nomina ultima de marzo</t>
  </si>
  <si>
    <t>nomina</t>
  </si>
  <si>
    <t>Balance</t>
  </si>
  <si>
    <t>Inv Inicial</t>
  </si>
  <si>
    <t>Compras</t>
  </si>
  <si>
    <t>SALIDAS</t>
  </si>
  <si>
    <t>ENTRADAS efectivo</t>
  </si>
  <si>
    <t>Inv Final</t>
  </si>
  <si>
    <t>GASTOS</t>
  </si>
  <si>
    <t>Nomina</t>
  </si>
  <si>
    <t>Varios</t>
  </si>
  <si>
    <t>Renta</t>
  </si>
  <si>
    <t>$ retenido para gastos</t>
  </si>
  <si>
    <t>Dinero retenido p/gastos</t>
  </si>
  <si>
    <t>Utilidad bruta</t>
  </si>
  <si>
    <t>Gastos</t>
  </si>
  <si>
    <t>Sobrante</t>
  </si>
  <si>
    <t>EXPENDIO 11 SUR</t>
  </si>
  <si>
    <t>Equivalente en ventas estimadas</t>
  </si>
  <si>
    <t>mas la capitalizacion del inventario</t>
  </si>
  <si>
    <t>Utilidad</t>
  </si>
  <si>
    <t xml:space="preserve"> </t>
  </si>
  <si>
    <t>GASTOS ABRIL 2007 11 SUR</t>
  </si>
  <si>
    <t>AGUA</t>
  </si>
  <si>
    <t>IMPRESIÓN TICKETS</t>
  </si>
  <si>
    <t>PINO</t>
  </si>
  <si>
    <t>HIPOCLORITO</t>
  </si>
  <si>
    <t>GAS</t>
  </si>
  <si>
    <t>LIMPIADOR LIQUIDO</t>
  </si>
  <si>
    <t>CINTAS SIERRA</t>
  </si>
  <si>
    <t>TELEFONO C/COMISION</t>
  </si>
  <si>
    <t>PAPELERIA</t>
  </si>
  <si>
    <t>DETERGENTE BLANCO</t>
  </si>
  <si>
    <t>SUELDOS</t>
  </si>
  <si>
    <t>NOMINA ULTIMA DE MARZO</t>
  </si>
  <si>
    <t>NOMINA 1a ABRIL</t>
  </si>
  <si>
    <t>NOMINA 2a ABRIL</t>
  </si>
  <si>
    <t>NOMINA 3a ABRIL</t>
  </si>
  <si>
    <t>NOMINA 4a ABRIL</t>
  </si>
  <si>
    <t>NOMINA ABRIL</t>
  </si>
  <si>
    <t>Mes de Mayo</t>
  </si>
  <si>
    <t>Ventas Mayo</t>
  </si>
  <si>
    <t>Adeudo mes anterior</t>
  </si>
  <si>
    <t>LA VENTAS LAS SAQUE DEL LOS DEPOSITOS</t>
  </si>
  <si>
    <t>DEL ESTADO DE CUENTA DE HSBC</t>
  </si>
  <si>
    <t>Luz mayo</t>
  </si>
  <si>
    <t>anticipos a Segio</t>
  </si>
  <si>
    <t>Pérdida bruta</t>
  </si>
  <si>
    <t>GASTOS MAYO 11 SUR</t>
  </si>
  <si>
    <t>Telefono Axtel</t>
  </si>
  <si>
    <t>Agua Santana  10,000lt</t>
  </si>
  <si>
    <t>Platicos Arero  (bolsas)</t>
  </si>
  <si>
    <t>Gran bodega  (detergente blanco)</t>
  </si>
  <si>
    <t>Dogo (pino y cloro)</t>
  </si>
  <si>
    <t>Centro de refrigeracion (afilador de</t>
  </si>
  <si>
    <t>cuchillas icertos de acero)</t>
  </si>
  <si>
    <t>Dogo (hipoclorito y Pino)</t>
  </si>
  <si>
    <t>Impresos Capricornio (2000 volantes)</t>
  </si>
  <si>
    <t>Extintores exa (recargas y soportes)</t>
  </si>
  <si>
    <t>Gas 20kg</t>
  </si>
  <si>
    <t>Impresos Capricornio (1000 facturas)</t>
  </si>
  <si>
    <t>NOMINA MAYO</t>
  </si>
  <si>
    <t>Ventas Junio</t>
  </si>
  <si>
    <t>$ entregado para gastos</t>
  </si>
  <si>
    <t>Utilizado en sucursal</t>
  </si>
  <si>
    <t>Devuelto a Matriz</t>
  </si>
  <si>
    <t>GASTOS 11 SUR  MES DE JUNIO</t>
  </si>
  <si>
    <t>Agua Santana  10000lt</t>
  </si>
  <si>
    <t>Dogo (hipoclorito y limpiador)</t>
  </si>
  <si>
    <t>Regnier y sociados (6 mandiles)</t>
  </si>
  <si>
    <t>Cintas banda para sierra</t>
  </si>
  <si>
    <t>Ofice depot</t>
  </si>
  <si>
    <t>dogo (hipoclorito, limp y sarricida)</t>
  </si>
  <si>
    <t>Marranitos</t>
  </si>
  <si>
    <t>NOMINA MES DE JUNIO</t>
  </si>
  <si>
    <t>nomina 3 personas</t>
  </si>
  <si>
    <t>(</t>
  </si>
  <si>
    <t>)</t>
  </si>
  <si>
    <t>Mes de julio 2007</t>
  </si>
  <si>
    <t>Mes de junio 2007</t>
  </si>
  <si>
    <t>GASTOS  11  SUR   MES DE JULIO</t>
  </si>
  <si>
    <t>NOMINA MES DE JULIO</t>
  </si>
  <si>
    <t xml:space="preserve">Fecha    </t>
  </si>
  <si>
    <t>Concepto</t>
  </si>
  <si>
    <t>Cantidad</t>
  </si>
  <si>
    <t>Personal</t>
  </si>
  <si>
    <t>Fecha pago</t>
  </si>
  <si>
    <t>3 personas</t>
  </si>
  <si>
    <t>Detergente  blanqueador</t>
  </si>
  <si>
    <t>Dogo,  limpiadores</t>
  </si>
  <si>
    <t>Santa Ana pipa de agua</t>
  </si>
  <si>
    <t>Arero bolsa negra</t>
  </si>
  <si>
    <t>comision pago telefono oxxo</t>
  </si>
  <si>
    <t>Gas un cilindro</t>
  </si>
  <si>
    <t>Ferreteria Trejo materiales elect</t>
  </si>
  <si>
    <t>Servicio a rebanadora</t>
  </si>
  <si>
    <t>deducible</t>
  </si>
  <si>
    <t>corregir factura</t>
  </si>
  <si>
    <t>no deducible</t>
  </si>
  <si>
    <t>GASTOS  11  SUR   MES DE AGOSTO</t>
  </si>
  <si>
    <t>Mes de agosto 2007</t>
  </si>
  <si>
    <t>Ventas agosto</t>
  </si>
  <si>
    <t>Ventas Julio</t>
  </si>
  <si>
    <t>Abono a Inventario</t>
  </si>
  <si>
    <t>Mes de septiembre 2007</t>
  </si>
  <si>
    <t>NOMINA MES DE SEPTIEMBRE</t>
  </si>
  <si>
    <t>GASTOS  11  SUR   MES DE SEPTIEMBRE</t>
  </si>
  <si>
    <t>Dole nota 18mayo</t>
  </si>
  <si>
    <t>Luz</t>
  </si>
  <si>
    <t>septiembre</t>
  </si>
  <si>
    <t>Mes de octubre 2007</t>
  </si>
  <si>
    <t>GASTOS  11  SUR   MES DE OCTUBRE</t>
  </si>
  <si>
    <t>octubre</t>
  </si>
  <si>
    <t>tres personas</t>
  </si>
  <si>
    <t>luz</t>
  </si>
  <si>
    <t>Mes de noviembre 2007</t>
  </si>
  <si>
    <t>noviembre</t>
  </si>
  <si>
    <t>318.4 dep de mas</t>
  </si>
  <si>
    <t xml:space="preserve">faltan 84 dep </t>
  </si>
  <si>
    <t>se compenso con lo entregado el 2/12/07</t>
  </si>
  <si>
    <t>le faltó</t>
  </si>
  <si>
    <t>NOMINA MES DE NOVIEMBRE</t>
  </si>
  <si>
    <t>GASTOS  11  SUR   MES DE NOVIEMBRE</t>
  </si>
  <si>
    <t>GASTOS  11  SUR   MES DE DICIEMBRE</t>
  </si>
  <si>
    <t>NOMINA MES DE DICIEMBRE</t>
  </si>
  <si>
    <t>Mes de diciembre 2007</t>
  </si>
  <si>
    <t>diciembre</t>
  </si>
  <si>
    <t>aguinaldos</t>
  </si>
  <si>
    <t>aguinaldo</t>
  </si>
  <si>
    <t>3 personas sin descanso</t>
  </si>
  <si>
    <t>Mes de enero 2008</t>
  </si>
  <si>
    <t>enero</t>
  </si>
  <si>
    <t>GASTOS  11  SUR   MES DE ENERO 2008</t>
  </si>
  <si>
    <t>NOMINA MES DE ENERO</t>
  </si>
  <si>
    <t>Platicos Arero</t>
  </si>
  <si>
    <t>marranitos</t>
  </si>
  <si>
    <t>Pipa de agua</t>
  </si>
  <si>
    <t>Telefono axtel</t>
  </si>
  <si>
    <t>dogo detergentes</t>
  </si>
  <si>
    <t>Gran bodega</t>
  </si>
  <si>
    <t>Gas tanque</t>
  </si>
  <si>
    <t>ya se tomo en cuenta rel anterior</t>
  </si>
  <si>
    <t>al 2/01/08</t>
  </si>
  <si>
    <t>compras hasta el 2/01/08</t>
  </si>
  <si>
    <t>Utilidad (o pérdida) Neta Acumulada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</si>
  <si>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</si>
  <si>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</si>
  <si>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</si>
  <si>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</si>
  <si>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</si>
  <si>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</si>
  <si>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</si>
  <si>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</si>
  <si>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</si>
  <si>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Resultado del mes </t>
  </si>
  <si>
    <t>Resultado del mes</t>
  </si>
  <si>
    <t>Util/perd acum</t>
  </si>
  <si>
    <t>Utilidad/perdida</t>
  </si>
  <si>
    <t>.</t>
  </si>
  <si>
    <t>COMPARATIVO DE VENTAS Y UTILIDAD SUCURSAL 11 SUR</t>
  </si>
  <si>
    <t>CIC ODELPA</t>
  </si>
  <si>
    <t>Arero</t>
  </si>
  <si>
    <t>Agua Pipa</t>
  </si>
  <si>
    <t>Gas</t>
  </si>
  <si>
    <t>dogo</t>
  </si>
  <si>
    <t>Nota cobrada fuera</t>
  </si>
  <si>
    <t>GASTOS  11  SUR   MES DE FEBRERO 2008</t>
  </si>
  <si>
    <t>NOMINA MES DE FEBRERO</t>
  </si>
  <si>
    <t>Mes de Febrero 2008</t>
  </si>
  <si>
    <t>gas</t>
  </si>
  <si>
    <t>Comex  pinturas pared</t>
  </si>
  <si>
    <t>Gran Bodega</t>
  </si>
  <si>
    <t>Cereco</t>
  </si>
  <si>
    <t>pipa de agua</t>
  </si>
  <si>
    <t>Dogo</t>
  </si>
  <si>
    <t>febrero</t>
  </si>
  <si>
    <t>a partir del 3/01/08</t>
  </si>
  <si>
    <t>Mes de Marzo 2008</t>
  </si>
  <si>
    <t>marzo</t>
  </si>
  <si>
    <t>GASTOS  11  SUR   MES DE ABRIL 2008</t>
  </si>
  <si>
    <t>NOMINA MES DE ABRIL</t>
  </si>
  <si>
    <t>Mes de Abril 2008</t>
  </si>
  <si>
    <t>GASTOS  11  SUR   MES DE MAYO 2008</t>
  </si>
  <si>
    <t>Mes de Mayo 2008</t>
  </si>
  <si>
    <t>Agua Sanana 10,000 Lts</t>
  </si>
  <si>
    <t>Ferreteria  " El Campesino "</t>
  </si>
  <si>
    <t>MAYO</t>
  </si>
  <si>
    <t>JUNIO</t>
  </si>
  <si>
    <t>JULIO</t>
  </si>
  <si>
    <t>AGOSTO</t>
  </si>
  <si>
    <t>SEPTIEMBRE</t>
  </si>
  <si>
    <t>OCTUBRE</t>
  </si>
  <si>
    <t>AGUA SANTA ANA 10000lt</t>
  </si>
  <si>
    <t>ARERO</t>
  </si>
  <si>
    <t>DOGO</t>
  </si>
  <si>
    <t>GAS 1</t>
  </si>
  <si>
    <t>GRAN BODEGA</t>
  </si>
  <si>
    <t>TECNICO EN REBANADORAS</t>
  </si>
  <si>
    <t>TELEFONO AXTEL</t>
  </si>
  <si>
    <t>AGUA SANTANA 10000lt</t>
  </si>
  <si>
    <t>CERECO</t>
  </si>
  <si>
    <t>NOVIEMBRE</t>
  </si>
  <si>
    <t>GASTOS  11  SUR   MES DE JUNIO 2008</t>
  </si>
  <si>
    <t>GASTOS  11  SUR   MES DE JULIO 2008</t>
  </si>
  <si>
    <t>GRAN BODEGA TIKET C2=R35048</t>
  </si>
  <si>
    <t>OFFICE MAX</t>
  </si>
  <si>
    <t>EXTINTORES EXA</t>
  </si>
  <si>
    <t>PSI PINTURAS</t>
  </si>
  <si>
    <t>AGUA SANTANA 10000LT</t>
  </si>
  <si>
    <t>CONSORCIO AGENTE BASCULAS</t>
  </si>
  <si>
    <t>GASTOS  11  SUR   MES DE AGOSTO 2008</t>
  </si>
  <si>
    <t>NOMINA MES DE JUNIO-08</t>
  </si>
  <si>
    <t>NOMINA MES DE MAYO-058</t>
  </si>
  <si>
    <t>NOMINA MES DE JULIO-08</t>
  </si>
  <si>
    <t>NOMINA MES DE AGOSTO-08</t>
  </si>
  <si>
    <t>NOMINA MES DE SEPTIEMBRE -08</t>
  </si>
  <si>
    <t>GASTOS  11  SUR   MES DE SEPTIEMBRE 2008</t>
  </si>
  <si>
    <t>NOMINA MES DE OCTUBRE -08</t>
  </si>
  <si>
    <t>GASTOS  11  SUR   MES DE OCTUBRE 2008</t>
  </si>
  <si>
    <t>NOMINA MES DE DICIEMBRE-08</t>
  </si>
  <si>
    <t>GASTOS  11  SUR   MES DE DICIEMBRE 2008</t>
  </si>
  <si>
    <t>GRAN BODEGA TIKET C10-R66857</t>
  </si>
  <si>
    <t>AXTEL</t>
  </si>
  <si>
    <t>GRUPO ARERO</t>
  </si>
  <si>
    <t xml:space="preserve">B </t>
  </si>
  <si>
    <t>DICIEMBRE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</si>
</sst>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/mm/yy;@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44" fontId="0" fillId="0" borderId="0" xfId="1" applyFont="1"/>
    <xf numFmtId="44" fontId="0" fillId="0" borderId="0" xfId="0" applyNumberFormat="1"/>
    <xf numFmtId="44" fontId="3" fillId="0" borderId="0" xfId="1" applyFont="1"/>
    <xf numFmtId="14" fontId="0" fillId="0" borderId="0" xfId="0" applyNumberFormat="1"/>
    <xf numFmtId="44" fontId="0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44" fontId="3" fillId="0" borderId="0" xfId="0" applyNumberFormat="1" applyFont="1"/>
    <xf numFmtId="44" fontId="4" fillId="0" borderId="0" xfId="1" applyFont="1"/>
    <xf numFmtId="0" fontId="4" fillId="0" borderId="0" xfId="0" applyFont="1" applyAlignment="1">
      <alignment horizontal="right"/>
    </xf>
    <xf numFmtId="44" fontId="0" fillId="0" borderId="0" xfId="1" applyFont="1" applyFill="1"/>
    <xf numFmtId="44" fontId="5" fillId="0" borderId="0" xfId="1" applyFont="1"/>
    <xf numFmtId="0" fontId="0" fillId="0" borderId="0" xfId="0" applyFill="1"/>
    <xf numFmtId="0" fontId="4" fillId="0" borderId="0" xfId="0" applyFont="1"/>
    <xf numFmtId="44" fontId="6" fillId="0" borderId="0" xfId="1" applyFont="1" applyFill="1"/>
    <xf numFmtId="0" fontId="6" fillId="0" borderId="0" xfId="0" applyFont="1" applyFill="1" applyAlignment="1">
      <alignment horizontal="right"/>
    </xf>
    <xf numFmtId="44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44" fontId="6" fillId="0" borderId="0" xfId="1" applyFont="1"/>
    <xf numFmtId="44" fontId="6" fillId="0" borderId="0" xfId="0" applyNumberFormat="1" applyFont="1"/>
    <xf numFmtId="44" fontId="6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44" fontId="0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" fontId="1" fillId="0" borderId="0" xfId="2" applyNumberFormat="1" applyFill="1" applyAlignment="1">
      <alignment horizontal="center"/>
    </xf>
    <xf numFmtId="16" fontId="1" fillId="0" borderId="0" xfId="2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4" fontId="5" fillId="0" borderId="0" xfId="1" applyFont="1" applyAlignment="1">
      <alignment horizontal="center"/>
    </xf>
    <xf numFmtId="44" fontId="7" fillId="0" borderId="0" xfId="0" applyNumberFormat="1" applyFont="1"/>
    <xf numFmtId="44" fontId="8" fillId="3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5" fillId="0" borderId="0" xfId="0" applyNumberFormat="1" applyFont="1"/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Ventas y Compras 2007 </a:t>
            </a:r>
          </a:p>
        </c:rich>
      </c:tx>
      <c:layout>
        <c:manualLayout>
          <c:xMode val="edge"/>
          <c:yMode val="edge"/>
          <c:x val="0.29783718041316265"/>
          <c:y val="3.08370375708090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630633214363795"/>
          <c:y val="0.18281957988408148"/>
          <c:w val="0.57237983274931925"/>
          <c:h val="0.5925116504676855"/>
        </c:manualLayout>
      </c:layout>
      <c:lineChart>
        <c:grouping val="standard"/>
        <c:ser>
          <c:idx val="0"/>
          <c:order val="0"/>
          <c:tx>
            <c:strRef>
              <c:f>'Grafico 2007'!$A$6</c:f>
              <c:strCache>
                <c:ptCount val="1"/>
                <c:pt idx="0">
                  <c:v>Ventas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2007'!$B$6:$J$6</c:f>
              <c:numCache>
                <c:formatCode>_-"$"* #,##0.00_-;\-"$"* #,##0.00_-;_-"$"* "-"??_-;_-@_-</c:formatCode>
                <c:ptCount val="9"/>
                <c:pt idx="0">
                  <c:v>526053.65</c:v>
                </c:pt>
                <c:pt idx="1">
                  <c:v>551494.22</c:v>
                </c:pt>
                <c:pt idx="2">
                  <c:v>572096.72</c:v>
                </c:pt>
                <c:pt idx="3">
                  <c:v>597476.09</c:v>
                </c:pt>
                <c:pt idx="4">
                  <c:v>596310.88</c:v>
                </c:pt>
                <c:pt idx="5">
                  <c:v>649702.81999999995</c:v>
                </c:pt>
                <c:pt idx="6">
                  <c:v>516573.89</c:v>
                </c:pt>
                <c:pt idx="7">
                  <c:v>629505.4</c:v>
                </c:pt>
                <c:pt idx="8">
                  <c:v>771397.9</c:v>
                </c:pt>
              </c:numCache>
            </c:numRef>
          </c:val>
        </c:ser>
        <c:ser>
          <c:idx val="1"/>
          <c:order val="1"/>
          <c:tx>
            <c:strRef>
              <c:f>'Grafico 2007'!$A$7</c:f>
              <c:strCache>
                <c:ptCount val="1"/>
                <c:pt idx="0">
                  <c:v>Compras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2007'!$B$7:$J$7</c:f>
              <c:numCache>
                <c:formatCode>_-"$"* #,##0.00_-;\-"$"* #,##0.00_-;_-"$"* "-"??_-;_-@_-</c:formatCode>
                <c:ptCount val="9"/>
                <c:pt idx="0">
                  <c:v>468058.22</c:v>
                </c:pt>
                <c:pt idx="1">
                  <c:v>528663.73</c:v>
                </c:pt>
                <c:pt idx="2">
                  <c:v>509658.32</c:v>
                </c:pt>
                <c:pt idx="3">
                  <c:v>547779.74</c:v>
                </c:pt>
                <c:pt idx="4">
                  <c:v>602193.05000000005</c:v>
                </c:pt>
                <c:pt idx="5">
                  <c:v>579968.24</c:v>
                </c:pt>
                <c:pt idx="6">
                  <c:v>457996.88</c:v>
                </c:pt>
                <c:pt idx="7">
                  <c:v>587333.51</c:v>
                </c:pt>
                <c:pt idx="8">
                  <c:v>702818.37</c:v>
                </c:pt>
              </c:numCache>
            </c:numRef>
          </c:val>
        </c:ser>
        <c:marker val="1"/>
        <c:axId val="153104384"/>
        <c:axId val="153106304"/>
      </c:lineChart>
      <c:catAx>
        <c:axId val="153104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53106304"/>
        <c:crosses val="autoZero"/>
        <c:auto val="1"/>
        <c:lblAlgn val="ctr"/>
        <c:lblOffset val="100"/>
        <c:tickLblSkip val="1"/>
        <c:tickMarkSkip val="1"/>
      </c:catAx>
      <c:valAx>
        <c:axId val="15310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-&quot;$&quot;* #,##0.00_-;\-&quot;$&quot;* #,##0.00_-;_-&quot;$&quot;* &quot;-&quot;??_-;_-@_-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53104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98900838203291"/>
          <c:y val="0.42511058936900986"/>
          <c:w val="0.17970064516548392"/>
          <c:h val="0.107929631497831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Utilidad y Gastos 2007</a:t>
            </a:r>
          </a:p>
        </c:rich>
      </c:tx>
      <c:layout>
        <c:manualLayout>
          <c:xMode val="edge"/>
          <c:yMode val="edge"/>
          <c:x val="0.3100005045581129"/>
          <c:y val="3.04348149146728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000034179743193"/>
          <c:y val="0.18043497413698875"/>
          <c:w val="0.50166748318275256"/>
          <c:h val="0.59782672153821459"/>
        </c:manualLayout>
      </c:layout>
      <c:lineChart>
        <c:grouping val="standard"/>
        <c:ser>
          <c:idx val="3"/>
          <c:order val="0"/>
          <c:tx>
            <c:strRef>
              <c:f>'Grafico 2007'!$A$8</c:f>
              <c:strCache>
                <c:ptCount val="1"/>
                <c:pt idx="0">
                  <c:v>Gastos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2007'!$B$8:$J$8</c:f>
              <c:numCache>
                <c:formatCode>_-"$"* #,##0.00_-;\-"$"* #,##0.00_-;_-"$"* "-"??_-;_-@_-</c:formatCode>
                <c:ptCount val="9"/>
                <c:pt idx="0">
                  <c:v>44471.6</c:v>
                </c:pt>
                <c:pt idx="1">
                  <c:v>47802.84</c:v>
                </c:pt>
                <c:pt idx="2">
                  <c:v>47401.1</c:v>
                </c:pt>
                <c:pt idx="3">
                  <c:v>41593.279999999999</c:v>
                </c:pt>
                <c:pt idx="4">
                  <c:v>50816.86</c:v>
                </c:pt>
                <c:pt idx="5">
                  <c:v>44017.97</c:v>
                </c:pt>
                <c:pt idx="6">
                  <c:v>47924.88</c:v>
                </c:pt>
                <c:pt idx="7">
                  <c:v>41825.5</c:v>
                </c:pt>
                <c:pt idx="8">
                  <c:v>55533.88</c:v>
                </c:pt>
              </c:numCache>
            </c:numRef>
          </c:val>
        </c:ser>
        <c:ser>
          <c:idx val="4"/>
          <c:order val="1"/>
          <c:tx>
            <c:strRef>
              <c:f>'Grafico 2007'!$A$9</c:f>
              <c:strCache>
                <c:ptCount val="1"/>
                <c:pt idx="0">
                  <c:v>Utilidad/perdida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2007'!$B$9:$J$9</c:f>
              <c:numCache>
                <c:formatCode>_-"$"* #,##0.00_-;\-"$"* #,##0.00_-;_-"$"* "-"??_-;_-@_-</c:formatCode>
                <c:ptCount val="9"/>
                <c:pt idx="0">
                  <c:v>6759.809999999954</c:v>
                </c:pt>
                <c:pt idx="1">
                  <c:v>-5289.33</c:v>
                </c:pt>
                <c:pt idx="2">
                  <c:v>7583.73</c:v>
                </c:pt>
                <c:pt idx="3">
                  <c:v>5169.46</c:v>
                </c:pt>
                <c:pt idx="4">
                  <c:v>-36063.5</c:v>
                </c:pt>
                <c:pt idx="5">
                  <c:v>-10037.32</c:v>
                </c:pt>
                <c:pt idx="6">
                  <c:v>20794.740000000002</c:v>
                </c:pt>
                <c:pt idx="7">
                  <c:v>11069.11</c:v>
                </c:pt>
                <c:pt idx="8">
                  <c:v>35223.440000000002</c:v>
                </c:pt>
              </c:numCache>
            </c:numRef>
          </c:val>
        </c:ser>
        <c:ser>
          <c:idx val="0"/>
          <c:order val="2"/>
          <c:tx>
            <c:strRef>
              <c:f>'Grafico 2007'!$A$10</c:f>
              <c:strCache>
                <c:ptCount val="1"/>
                <c:pt idx="0">
                  <c:v>Util/perd acum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2007'!$B$10:$J$10</c:f>
              <c:numCache>
                <c:formatCode>_-"$"* #,##0.00_-;\-"$"* #,##0.00_-;_-"$"* "-"??_-;_-@_-</c:formatCode>
                <c:ptCount val="9"/>
                <c:pt idx="0">
                  <c:v>6759.81</c:v>
                </c:pt>
                <c:pt idx="1">
                  <c:v>-10289.33</c:v>
                </c:pt>
                <c:pt idx="2">
                  <c:v>-2705.6</c:v>
                </c:pt>
                <c:pt idx="3">
                  <c:v>2463.86</c:v>
                </c:pt>
                <c:pt idx="4">
                  <c:v>-36063.5</c:v>
                </c:pt>
                <c:pt idx="5">
                  <c:v>-46100.82</c:v>
                </c:pt>
                <c:pt idx="6">
                  <c:v>-25306.12</c:v>
                </c:pt>
                <c:pt idx="7">
                  <c:v>-14237.01</c:v>
                </c:pt>
                <c:pt idx="8">
                  <c:v>20986.43</c:v>
                </c:pt>
              </c:numCache>
            </c:numRef>
          </c:val>
        </c:ser>
        <c:marker val="1"/>
        <c:axId val="152550400"/>
        <c:axId val="153175168"/>
      </c:lineChart>
      <c:catAx>
        <c:axId val="1525504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53175168"/>
        <c:crosses val="autoZero"/>
        <c:auto val="1"/>
        <c:lblAlgn val="ctr"/>
        <c:lblOffset val="100"/>
        <c:tickLblSkip val="1"/>
        <c:tickMarkSkip val="1"/>
      </c:catAx>
      <c:valAx>
        <c:axId val="153175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-&quot;$&quot;* #,##0.00_-;\-&quot;$&quot;* #,##0.00_-;_-&quot;$&quot;* &quot;-&quot;??_-;_-@_-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525504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000118815297554"/>
          <c:y val="0.40000042459284257"/>
          <c:w val="0.2566670844190827"/>
          <c:h val="0.158695820626507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15</xdr:row>
      <xdr:rowOff>0</xdr:rowOff>
    </xdr:from>
    <xdr:to>
      <xdr:col>8</xdr:col>
      <xdr:colOff>628650</xdr:colOff>
      <xdr:row>41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714375</xdr:colOff>
      <xdr:row>45</xdr:row>
      <xdr:rowOff>9525</xdr:rowOff>
    </xdr:from>
    <xdr:to>
      <xdr:col>8</xdr:col>
      <xdr:colOff>695325</xdr:colOff>
      <xdr:row>72</xdr:row>
      <xdr:rowOff>19050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11</xdr:row>
      <xdr:rowOff>123825</xdr:rowOff>
    </xdr:from>
    <xdr:to>
      <xdr:col>1</xdr:col>
      <xdr:colOff>457200</xdr:colOff>
      <xdr:row>19</xdr:row>
      <xdr:rowOff>152400</xdr:rowOff>
    </xdr:to>
    <xdr:grpSp>
      <xdr:nvGrpSpPr>
        <xdr:cNvPr id="1029" name="Group 5"/>
        <xdr:cNvGrpSpPr>
          <a:grpSpLocks/>
        </xdr:cNvGrpSpPr>
      </xdr:nvGrpSpPr>
      <xdr:grpSpPr bwMode="auto">
        <a:xfrm>
          <a:off x="161925" y="1905000"/>
          <a:ext cx="1304925" cy="1323975"/>
          <a:chOff x="70" y="33"/>
          <a:chExt cx="289" cy="293"/>
        </a:xfrm>
      </xdr:grpSpPr>
      <xdr:grpSp>
        <xdr:nvGrpSpPr>
          <xdr:cNvPr id="1030" name="Group 6"/>
          <xdr:cNvGrpSpPr>
            <a:grpSpLocks/>
          </xdr:cNvGrpSpPr>
        </xdr:nvGrpSpPr>
        <xdr:grpSpPr bwMode="auto">
          <a:xfrm>
            <a:off x="112" y="72"/>
            <a:ext cx="206" cy="211"/>
            <a:chOff x="38" y="21"/>
            <a:chExt cx="206" cy="211"/>
          </a:xfrm>
        </xdr:grpSpPr>
        <xdr:pic>
          <xdr:nvPicPr>
            <xdr:cNvPr id="1031" name="Picture 7" descr="logo cic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8" y="21"/>
              <a:ext cx="206" cy="211"/>
            </a:xfrm>
            <a:prstGeom prst="rect">
              <a:avLst/>
            </a:prstGeom>
            <a:noFill/>
          </xdr:spPr>
        </xdr:pic>
        <xdr:grpSp>
          <xdr:nvGrpSpPr>
            <xdr:cNvPr id="1032" name="Group 8"/>
            <xdr:cNvGrpSpPr>
              <a:grpSpLocks/>
            </xdr:cNvGrpSpPr>
          </xdr:nvGrpSpPr>
          <xdr:grpSpPr bwMode="auto">
            <a:xfrm>
              <a:off x="43" y="30"/>
              <a:ext cx="195" cy="197"/>
              <a:chOff x="271" y="293"/>
              <a:chExt cx="195" cy="197"/>
            </a:xfrm>
          </xdr:grpSpPr>
          <xdr:grpSp>
            <xdr:nvGrpSpPr>
              <xdr:cNvPr id="1033" name="Group 9"/>
              <xdr:cNvGrpSpPr>
                <a:grpSpLocks/>
              </xdr:cNvGrpSpPr>
            </xdr:nvGrpSpPr>
            <xdr:grpSpPr bwMode="auto">
              <a:xfrm>
                <a:off x="271" y="293"/>
                <a:ext cx="195" cy="196"/>
                <a:chOff x="292" y="233"/>
                <a:chExt cx="195" cy="196"/>
              </a:xfrm>
            </xdr:grpSpPr>
            <xdr:sp macro="" textlink="">
              <xdr:nvSpPr>
                <xdr:cNvPr id="1034" name="AutoShape 10"/>
                <xdr:cNvSpPr>
                  <a:spLocks noChangeArrowheads="1"/>
                </xdr:cNvSpPr>
              </xdr:nvSpPr>
              <xdr:spPr bwMode="auto">
                <a:xfrm>
                  <a:off x="292" y="233"/>
                  <a:ext cx="195" cy="196"/>
                </a:xfrm>
                <a:custGeom>
                  <a:avLst/>
                  <a:gdLst>
                    <a:gd name="G0" fmla="+- 4008 0 0"/>
                    <a:gd name="G1" fmla="+- 21600 0 4008"/>
                    <a:gd name="G2" fmla="+- 21600 0 4008"/>
                    <a:gd name="G3" fmla="*/ G0 2929 10000"/>
                    <a:gd name="G4" fmla="+- 21600 0 G3"/>
                    <a:gd name="G5" fmla="+- 21600 0 G3"/>
                    <a:gd name="T0" fmla="*/ 10800 w 21600"/>
                    <a:gd name="T1" fmla="*/ 0 h 21600"/>
                    <a:gd name="T2" fmla="*/ 3163 w 21600"/>
                    <a:gd name="T3" fmla="*/ 3163 h 21600"/>
                    <a:gd name="T4" fmla="*/ 0 w 21600"/>
                    <a:gd name="T5" fmla="*/ 10800 h 21600"/>
                    <a:gd name="T6" fmla="*/ 3163 w 21600"/>
                    <a:gd name="T7" fmla="*/ 18437 h 21600"/>
                    <a:gd name="T8" fmla="*/ 10800 w 21600"/>
                    <a:gd name="T9" fmla="*/ 21600 h 21600"/>
                    <a:gd name="T10" fmla="*/ 18437 w 21600"/>
                    <a:gd name="T11" fmla="*/ 18437 h 21600"/>
                    <a:gd name="T12" fmla="*/ 21600 w 21600"/>
                    <a:gd name="T13" fmla="*/ 10800 h 21600"/>
                    <a:gd name="T14" fmla="*/ 18437 w 21600"/>
                    <a:gd name="T15" fmla="*/ 3163 h 21600"/>
                    <a:gd name="T16" fmla="*/ 3163 w 21600"/>
                    <a:gd name="T17" fmla="*/ 3163 h 21600"/>
                    <a:gd name="T18" fmla="*/ 18437 w 21600"/>
                    <a:gd name="T19" fmla="*/ 18437 h 2160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T16" t="T17" r="T18" b="T19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4008" y="10800"/>
                      </a:moveTo>
                      <a:cubicBezTo>
                        <a:pt x="4008" y="14551"/>
                        <a:pt x="7049" y="17592"/>
                        <a:pt x="10800" y="17592"/>
                      </a:cubicBezTo>
                      <a:cubicBezTo>
                        <a:pt x="14551" y="17592"/>
                        <a:pt x="17592" y="14551"/>
                        <a:pt x="17592" y="10800"/>
                      </a:cubicBezTo>
                      <a:cubicBezTo>
                        <a:pt x="17592" y="7049"/>
                        <a:pt x="14551" y="4008"/>
                        <a:pt x="10800" y="4008"/>
                      </a:cubicBezTo>
                      <a:cubicBezTo>
                        <a:pt x="7049" y="4008"/>
                        <a:pt x="4008" y="7049"/>
                        <a:pt x="4008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grpSp>
              <xdr:nvGrpSpPr>
                <xdr:cNvPr id="1035" name="Group 11"/>
                <xdr:cNvGrpSpPr>
                  <a:grpSpLocks/>
                </xdr:cNvGrpSpPr>
              </xdr:nvGrpSpPr>
              <xdr:grpSpPr bwMode="auto">
                <a:xfrm>
                  <a:off x="314" y="254"/>
                  <a:ext cx="151" cy="154"/>
                  <a:chOff x="400" y="331"/>
                  <a:chExt cx="148" cy="148"/>
                </a:xfrm>
              </xdr:grpSpPr>
              <xdr:sp macro="" textlink="">
                <xdr:nvSpPr>
                  <xdr:cNvPr id="1036" name="AutoShape 12"/>
                  <xdr:cNvSpPr>
                    <a:spLocks noChangeArrowheads="1"/>
                  </xdr:cNvSpPr>
                </xdr:nvSpPr>
                <xdr:spPr bwMode="auto">
                  <a:xfrm>
                    <a:off x="400" y="331"/>
                    <a:ext cx="148" cy="148"/>
                  </a:xfrm>
                  <a:custGeom>
                    <a:avLst/>
                    <a:gdLst>
                      <a:gd name="G0" fmla="+- 1989 0 0"/>
                      <a:gd name="G1" fmla="+- 21600 0 1989"/>
                      <a:gd name="G2" fmla="+- 21600 0 1989"/>
                      <a:gd name="G3" fmla="*/ G0 2929 10000"/>
                      <a:gd name="G4" fmla="+- 21600 0 G3"/>
                      <a:gd name="G5" fmla="+- 21600 0 G3"/>
                      <a:gd name="T0" fmla="*/ 10800 w 21600"/>
                      <a:gd name="T1" fmla="*/ 0 h 21600"/>
                      <a:gd name="T2" fmla="*/ 3163 w 21600"/>
                      <a:gd name="T3" fmla="*/ 3163 h 21600"/>
                      <a:gd name="T4" fmla="*/ 0 w 21600"/>
                      <a:gd name="T5" fmla="*/ 10800 h 21600"/>
                      <a:gd name="T6" fmla="*/ 3163 w 21600"/>
                      <a:gd name="T7" fmla="*/ 18437 h 21600"/>
                      <a:gd name="T8" fmla="*/ 10800 w 21600"/>
                      <a:gd name="T9" fmla="*/ 21600 h 21600"/>
                      <a:gd name="T10" fmla="*/ 18437 w 21600"/>
                      <a:gd name="T11" fmla="*/ 18437 h 21600"/>
                      <a:gd name="T12" fmla="*/ 21600 w 21600"/>
                      <a:gd name="T13" fmla="*/ 10800 h 21600"/>
                      <a:gd name="T14" fmla="*/ 18437 w 21600"/>
                      <a:gd name="T15" fmla="*/ 3163 h 21600"/>
                      <a:gd name="T16" fmla="*/ 3163 w 21600"/>
                      <a:gd name="T17" fmla="*/ 3163 h 21600"/>
                      <a:gd name="T18" fmla="*/ 18437 w 21600"/>
                      <a:gd name="T19" fmla="*/ 18437 h 21600"/>
                    </a:gdLst>
                    <a:ahLst/>
                    <a:cxnLst>
                      <a:cxn ang="0">
                        <a:pos x="T0" y="T1"/>
                      </a:cxn>
                      <a:cxn ang="0">
                        <a:pos x="T2" y="T3"/>
                      </a:cxn>
                      <a:cxn ang="0">
                        <a:pos x="T4" y="T5"/>
                      </a:cxn>
                      <a:cxn ang="0">
                        <a:pos x="T6" y="T7"/>
                      </a:cxn>
                      <a:cxn ang="0">
                        <a:pos x="T8" y="T9"/>
                      </a:cxn>
                      <a:cxn ang="0">
                        <a:pos x="T10" y="T11"/>
                      </a:cxn>
                      <a:cxn ang="0">
                        <a:pos x="T12" y="T13"/>
                      </a:cxn>
                      <a:cxn ang="0">
                        <a:pos x="T14" y="T15"/>
                      </a:cxn>
                    </a:cxnLst>
                    <a:rect l="T16" t="T17" r="T18" b="T19"/>
                    <a:pathLst>
                      <a:path w="21600" h="21600">
                        <a:moveTo>
                          <a:pt x="0" y="10800"/>
                        </a:moveTo>
                        <a:cubicBezTo>
                          <a:pt x="0" y="4835"/>
                          <a:pt x="4835" y="0"/>
                          <a:pt x="10800" y="0"/>
                        </a:cubicBezTo>
                        <a:cubicBezTo>
                          <a:pt x="16765" y="0"/>
                          <a:pt x="21600" y="4835"/>
                          <a:pt x="21600" y="10800"/>
                        </a:cubicBezTo>
                        <a:cubicBezTo>
                          <a:pt x="21600" y="16765"/>
                          <a:pt x="16765" y="21600"/>
                          <a:pt x="10800" y="21600"/>
                        </a:cubicBezTo>
                        <a:cubicBezTo>
                          <a:pt x="4835" y="21600"/>
                          <a:pt x="0" y="16765"/>
                          <a:pt x="0" y="10800"/>
                        </a:cubicBezTo>
                        <a:close/>
                        <a:moveTo>
                          <a:pt x="1989" y="10800"/>
                        </a:moveTo>
                        <a:cubicBezTo>
                          <a:pt x="1989" y="15666"/>
                          <a:pt x="5934" y="19611"/>
                          <a:pt x="10800" y="19611"/>
                        </a:cubicBezTo>
                        <a:cubicBezTo>
                          <a:pt x="15666" y="19611"/>
                          <a:pt x="19611" y="15666"/>
                          <a:pt x="19611" y="10800"/>
                        </a:cubicBezTo>
                        <a:cubicBezTo>
                          <a:pt x="19611" y="5934"/>
                          <a:pt x="15666" y="1989"/>
                          <a:pt x="10800" y="1989"/>
                        </a:cubicBezTo>
                        <a:cubicBezTo>
                          <a:pt x="5934" y="1989"/>
                          <a:pt x="1989" y="5934"/>
                          <a:pt x="1989" y="10800"/>
                        </a:cubicBezTo>
                        <a:close/>
                      </a:path>
                    </a:pathLst>
                  </a:custGeom>
                  <a:solidFill>
                    <a:srgbClr val="003366"/>
                  </a:solidFill>
                  <a:ln w="9525">
                    <a:solidFill>
                      <a:srgbClr val="0066CC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037" name="WordArt 13"/>
                  <xdr:cNvSpPr>
                    <a:spLocks noChangeArrowheads="1" noChangeShapeType="1" noTextEdit="1"/>
                  </xdr:cNvSpPr>
                </xdr:nvSpPr>
                <xdr:spPr bwMode="auto">
                  <a:xfrm rot="5161012">
                    <a:off x="407" y="337"/>
                    <a:ext cx="133" cy="135"/>
                  </a:xfrm>
                  <a:prstGeom prst="rect">
                    <a:avLst/>
                  </a:prstGeom>
                </xdr:spPr>
                <xdr:txBody>
                  <a:bodyPr wrap="none" fromWordArt="1">
                    <a:prstTxWarp prst="textArchUp">
                      <a:avLst>
                        <a:gd name="adj" fmla="val 5541938"/>
                      </a:avLst>
                    </a:prstTxWarp>
                  </a:bodyPr>
                  <a:lstStyle/>
                  <a:p>
                    <a:pPr algn="ctr" rtl="0"/>
                    <a:r>
                      <a:rPr lang="es-MX" sz="800" kern="10" spc="800">
                        <a:ln w="12700">
                          <a:solidFill>
                            <a:srgbClr val="FFFFFF"/>
                          </a:solidFill>
                          <a:round/>
                          <a:headEnd/>
                          <a:tailEnd/>
                        </a:ln>
                        <a:solidFill>
                          <a:srgbClr val="FFFFFF"/>
                        </a:solidFill>
                        <a:effectLst/>
                        <a:latin typeface="Arial"/>
                        <a:cs typeface="Arial"/>
                      </a:rPr>
                      <a:t>COMERCIO INTERNACIONAL DE CARNES ODELPA    *     </a:t>
                    </a:r>
                  </a:p>
                </xdr:txBody>
              </xdr:sp>
            </xdr:grpSp>
          </xdr:grpSp>
          <xdr:sp macro="" textlink="">
            <xdr:nvSpPr>
              <xdr:cNvPr id="1038" name="AutoShape 14"/>
              <xdr:cNvSpPr>
                <a:spLocks noChangeArrowheads="1"/>
              </xdr:cNvSpPr>
            </xdr:nvSpPr>
            <xdr:spPr bwMode="auto">
              <a:xfrm>
                <a:off x="271" y="293"/>
                <a:ext cx="195" cy="197"/>
              </a:xfrm>
              <a:custGeom>
                <a:avLst/>
                <a:gdLst>
                  <a:gd name="G0" fmla="+- 554 0 0"/>
                  <a:gd name="G1" fmla="+- 21600 0 554"/>
                  <a:gd name="G2" fmla="+- 21600 0 554"/>
                  <a:gd name="G3" fmla="*/ G0 2929 10000"/>
                  <a:gd name="G4" fmla="+- 21600 0 G3"/>
                  <a:gd name="G5" fmla="+- 21600 0 G3"/>
                  <a:gd name="T0" fmla="*/ 10800 w 21600"/>
                  <a:gd name="T1" fmla="*/ 0 h 21600"/>
                  <a:gd name="T2" fmla="*/ 3163 w 21600"/>
                  <a:gd name="T3" fmla="*/ 3163 h 21600"/>
                  <a:gd name="T4" fmla="*/ 0 w 21600"/>
                  <a:gd name="T5" fmla="*/ 10800 h 21600"/>
                  <a:gd name="T6" fmla="*/ 3163 w 21600"/>
                  <a:gd name="T7" fmla="*/ 18437 h 21600"/>
                  <a:gd name="T8" fmla="*/ 10800 w 21600"/>
                  <a:gd name="T9" fmla="*/ 21600 h 21600"/>
                  <a:gd name="T10" fmla="*/ 18437 w 21600"/>
                  <a:gd name="T11" fmla="*/ 18437 h 21600"/>
                  <a:gd name="T12" fmla="*/ 21600 w 21600"/>
                  <a:gd name="T13" fmla="*/ 10800 h 21600"/>
                  <a:gd name="T14" fmla="*/ 18437 w 21600"/>
                  <a:gd name="T15" fmla="*/ 3163 h 21600"/>
                  <a:gd name="T16" fmla="*/ 3163 w 21600"/>
                  <a:gd name="T17" fmla="*/ 3163 h 21600"/>
                  <a:gd name="T18" fmla="*/ 18437 w 21600"/>
                  <a:gd name="T19" fmla="*/ 18437 h 2160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T16" t="T17" r="T18" b="T19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54" y="10800"/>
                    </a:moveTo>
                    <a:cubicBezTo>
                      <a:pt x="554" y="16459"/>
                      <a:pt x="5141" y="21046"/>
                      <a:pt x="10800" y="21046"/>
                    </a:cubicBezTo>
                    <a:cubicBezTo>
                      <a:pt x="16459" y="21046"/>
                      <a:pt x="21046" y="16459"/>
                      <a:pt x="21046" y="10800"/>
                    </a:cubicBezTo>
                    <a:cubicBezTo>
                      <a:pt x="21046" y="5141"/>
                      <a:pt x="16459" y="554"/>
                      <a:pt x="10800" y="554"/>
                    </a:cubicBezTo>
                    <a:cubicBezTo>
                      <a:pt x="5141" y="554"/>
                      <a:pt x="554" y="5141"/>
                      <a:pt x="554" y="10800"/>
                    </a:cubicBezTo>
                    <a:close/>
                  </a:path>
                </a:pathLst>
              </a:custGeom>
              <a:solidFill>
                <a:srgbClr val="003366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39" name="AutoShape 15"/>
              <xdr:cNvSpPr>
                <a:spLocks noChangeArrowheads="1"/>
              </xdr:cNvSpPr>
            </xdr:nvSpPr>
            <xdr:spPr bwMode="auto">
              <a:xfrm>
                <a:off x="280" y="302"/>
                <a:ext cx="177" cy="178"/>
              </a:xfrm>
              <a:custGeom>
                <a:avLst/>
                <a:gdLst>
                  <a:gd name="G0" fmla="+- 999 0 0"/>
                  <a:gd name="G1" fmla="+- 21600 0 999"/>
                  <a:gd name="G2" fmla="+- 21600 0 999"/>
                  <a:gd name="G3" fmla="*/ G0 2929 10000"/>
                  <a:gd name="G4" fmla="+- 21600 0 G3"/>
                  <a:gd name="G5" fmla="+- 21600 0 G3"/>
                  <a:gd name="T0" fmla="*/ 10800 w 21600"/>
                  <a:gd name="T1" fmla="*/ 0 h 21600"/>
                  <a:gd name="T2" fmla="*/ 3163 w 21600"/>
                  <a:gd name="T3" fmla="*/ 3163 h 21600"/>
                  <a:gd name="T4" fmla="*/ 0 w 21600"/>
                  <a:gd name="T5" fmla="*/ 10800 h 21600"/>
                  <a:gd name="T6" fmla="*/ 3163 w 21600"/>
                  <a:gd name="T7" fmla="*/ 18437 h 21600"/>
                  <a:gd name="T8" fmla="*/ 10800 w 21600"/>
                  <a:gd name="T9" fmla="*/ 21600 h 21600"/>
                  <a:gd name="T10" fmla="*/ 18437 w 21600"/>
                  <a:gd name="T11" fmla="*/ 18437 h 21600"/>
                  <a:gd name="T12" fmla="*/ 21600 w 21600"/>
                  <a:gd name="T13" fmla="*/ 10800 h 21600"/>
                  <a:gd name="T14" fmla="*/ 18437 w 21600"/>
                  <a:gd name="T15" fmla="*/ 3163 h 21600"/>
                  <a:gd name="T16" fmla="*/ 3163 w 21600"/>
                  <a:gd name="T17" fmla="*/ 3163 h 21600"/>
                  <a:gd name="T18" fmla="*/ 18437 w 21600"/>
                  <a:gd name="T19" fmla="*/ 18437 h 2160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T16" t="T17" r="T18" b="T19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999" y="10800"/>
                    </a:moveTo>
                    <a:cubicBezTo>
                      <a:pt x="999" y="16213"/>
                      <a:pt x="5387" y="20601"/>
                      <a:pt x="10800" y="20601"/>
                    </a:cubicBezTo>
                    <a:cubicBezTo>
                      <a:pt x="16213" y="20601"/>
                      <a:pt x="20601" y="16213"/>
                      <a:pt x="20601" y="10800"/>
                    </a:cubicBezTo>
                    <a:cubicBezTo>
                      <a:pt x="20601" y="5387"/>
                      <a:pt x="16213" y="999"/>
                      <a:pt x="10800" y="999"/>
                    </a:cubicBezTo>
                    <a:cubicBezTo>
                      <a:pt x="5387" y="999"/>
                      <a:pt x="999" y="5387"/>
                      <a:pt x="999" y="10800"/>
                    </a:cubicBezTo>
                    <a:close/>
                  </a:path>
                </a:pathLst>
              </a:custGeom>
              <a:solidFill>
                <a:srgbClr val="FF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40" name="WordArt 16"/>
              <xdr:cNvSpPr>
                <a:spLocks noChangeArrowheads="1" noChangeShapeType="1" noTextEdit="1"/>
              </xdr:cNvSpPr>
            </xdr:nvSpPr>
            <xdr:spPr bwMode="auto">
              <a:xfrm rot="4997453">
                <a:off x="283" y="307"/>
                <a:ext cx="169" cy="167"/>
              </a:xfrm>
              <a:prstGeom prst="rect">
                <a:avLst/>
              </a:prstGeom>
            </xdr:spPr>
            <xdr:txBody>
              <a:bodyPr wrap="none" fromWordArt="1">
                <a:prstTxWarp prst="textArchUp">
                  <a:avLst>
                    <a:gd name="adj" fmla="val 5514628"/>
                  </a:avLst>
                </a:prstTxWarp>
              </a:bodyPr>
              <a:lstStyle/>
              <a:p>
                <a:pPr algn="ctr" rtl="0"/>
                <a:r>
                  <a:rPr lang="es-MX" sz="800" kern="10" spc="800">
                    <a:ln w="12700">
                      <a:solidFill>
                        <a:srgbClr val="FFFFFF"/>
                      </a:solidFill>
                      <a:round/>
                      <a:headEnd/>
                      <a:tailEnd/>
                    </a:ln>
                    <a:solidFill>
                      <a:srgbClr val="FFFFFF"/>
                    </a:solidFill>
                    <a:effectLst/>
                    <a:latin typeface="Arial"/>
                    <a:cs typeface="Arial"/>
                  </a:rPr>
                  <a:t>CALIDAD  *  CALIDAD  *  CALIDAD  *  CALIDAD  *  CALIDAD  *   CALIDAD  *  CALIDAD  *  </a:t>
                </a:r>
              </a:p>
            </xdr:txBody>
          </xdr:sp>
        </xdr:grpSp>
      </xdr:grpSp>
      <xdr:sp macro="" textlink="">
        <xdr:nvSpPr>
          <xdr:cNvPr id="1041" name="AutoShape 17"/>
          <xdr:cNvSpPr>
            <a:spLocks noChangeArrowheads="1"/>
          </xdr:cNvSpPr>
        </xdr:nvSpPr>
        <xdr:spPr bwMode="auto">
          <a:xfrm>
            <a:off x="70" y="33"/>
            <a:ext cx="289" cy="293"/>
          </a:xfrm>
          <a:custGeom>
            <a:avLst/>
            <a:gdLst>
              <a:gd name="G0" fmla="+- 3430 0 0"/>
              <a:gd name="G1" fmla="+- 21600 0 3430"/>
              <a:gd name="G2" fmla="+- 21600 0 3430"/>
              <a:gd name="G3" fmla="*/ G0 2929 10000"/>
              <a:gd name="G4" fmla="+- 21600 0 G3"/>
              <a:gd name="G5" fmla="+- 21600 0 G3"/>
              <a:gd name="T0" fmla="*/ 10800 w 21600"/>
              <a:gd name="T1" fmla="*/ 0 h 21600"/>
              <a:gd name="T2" fmla="*/ 3163 w 21600"/>
              <a:gd name="T3" fmla="*/ 3163 h 21600"/>
              <a:gd name="T4" fmla="*/ 0 w 21600"/>
              <a:gd name="T5" fmla="*/ 10800 h 21600"/>
              <a:gd name="T6" fmla="*/ 3163 w 21600"/>
              <a:gd name="T7" fmla="*/ 18437 h 21600"/>
              <a:gd name="T8" fmla="*/ 10800 w 21600"/>
              <a:gd name="T9" fmla="*/ 21600 h 21600"/>
              <a:gd name="T10" fmla="*/ 18437 w 21600"/>
              <a:gd name="T11" fmla="*/ 18437 h 21600"/>
              <a:gd name="T12" fmla="*/ 21600 w 21600"/>
              <a:gd name="T13" fmla="*/ 10800 h 21600"/>
              <a:gd name="T14" fmla="*/ 18437 w 21600"/>
              <a:gd name="T15" fmla="*/ 3163 h 21600"/>
              <a:gd name="T16" fmla="*/ 3163 w 21600"/>
              <a:gd name="T17" fmla="*/ 3163 h 21600"/>
              <a:gd name="T18" fmla="*/ 18437 w 21600"/>
              <a:gd name="T19" fmla="*/ 18437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T16" t="T17" r="T18" b="T19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3430" y="10800"/>
                </a:moveTo>
                <a:cubicBezTo>
                  <a:pt x="3430" y="14870"/>
                  <a:pt x="6730" y="18170"/>
                  <a:pt x="10800" y="18170"/>
                </a:cubicBezTo>
                <a:cubicBezTo>
                  <a:pt x="14870" y="18170"/>
                  <a:pt x="18170" y="14870"/>
                  <a:pt x="18170" y="10800"/>
                </a:cubicBezTo>
                <a:cubicBezTo>
                  <a:pt x="18170" y="6730"/>
                  <a:pt x="14870" y="3430"/>
                  <a:pt x="10800" y="3430"/>
                </a:cubicBezTo>
                <a:cubicBezTo>
                  <a:pt x="6730" y="3430"/>
                  <a:pt x="3430" y="6730"/>
                  <a:pt x="3430" y="10800"/>
                </a:cubicBezTo>
                <a:close/>
              </a:path>
            </a:pathLst>
          </a:cu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0</xdr:col>
      <xdr:colOff>104775</xdr:colOff>
      <xdr:row>42</xdr:row>
      <xdr:rowOff>123825</xdr:rowOff>
    </xdr:from>
    <xdr:to>
      <xdr:col>1</xdr:col>
      <xdr:colOff>400050</xdr:colOff>
      <xdr:row>51</xdr:row>
      <xdr:rowOff>19050</xdr:rowOff>
    </xdr:to>
    <xdr:grpSp>
      <xdr:nvGrpSpPr>
        <xdr:cNvPr id="1042" name="Group 18"/>
        <xdr:cNvGrpSpPr>
          <a:grpSpLocks/>
        </xdr:cNvGrpSpPr>
      </xdr:nvGrpSpPr>
      <xdr:grpSpPr bwMode="auto">
        <a:xfrm>
          <a:off x="104775" y="6924675"/>
          <a:ext cx="1304925" cy="1352550"/>
          <a:chOff x="70" y="33"/>
          <a:chExt cx="289" cy="293"/>
        </a:xfrm>
      </xdr:grpSpPr>
      <xdr:grpSp>
        <xdr:nvGrpSpPr>
          <xdr:cNvPr id="1043" name="Group 19"/>
          <xdr:cNvGrpSpPr>
            <a:grpSpLocks/>
          </xdr:cNvGrpSpPr>
        </xdr:nvGrpSpPr>
        <xdr:grpSpPr bwMode="auto">
          <a:xfrm>
            <a:off x="112" y="72"/>
            <a:ext cx="206" cy="211"/>
            <a:chOff x="38" y="21"/>
            <a:chExt cx="206" cy="211"/>
          </a:xfrm>
        </xdr:grpSpPr>
        <xdr:pic>
          <xdr:nvPicPr>
            <xdr:cNvPr id="1044" name="Picture 20" descr="logo cic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8" y="21"/>
              <a:ext cx="206" cy="211"/>
            </a:xfrm>
            <a:prstGeom prst="rect">
              <a:avLst/>
            </a:prstGeom>
            <a:noFill/>
          </xdr:spPr>
        </xdr:pic>
        <xdr:grpSp>
          <xdr:nvGrpSpPr>
            <xdr:cNvPr id="1045" name="Group 21"/>
            <xdr:cNvGrpSpPr>
              <a:grpSpLocks/>
            </xdr:cNvGrpSpPr>
          </xdr:nvGrpSpPr>
          <xdr:grpSpPr bwMode="auto">
            <a:xfrm>
              <a:off x="43" y="30"/>
              <a:ext cx="195" cy="197"/>
              <a:chOff x="271" y="293"/>
              <a:chExt cx="195" cy="197"/>
            </a:xfrm>
          </xdr:grpSpPr>
          <xdr:grpSp>
            <xdr:nvGrpSpPr>
              <xdr:cNvPr id="1046" name="Group 22"/>
              <xdr:cNvGrpSpPr>
                <a:grpSpLocks/>
              </xdr:cNvGrpSpPr>
            </xdr:nvGrpSpPr>
            <xdr:grpSpPr bwMode="auto">
              <a:xfrm>
                <a:off x="271" y="293"/>
                <a:ext cx="195" cy="196"/>
                <a:chOff x="292" y="233"/>
                <a:chExt cx="195" cy="196"/>
              </a:xfrm>
            </xdr:grpSpPr>
            <xdr:sp macro="" textlink="">
              <xdr:nvSpPr>
                <xdr:cNvPr id="1047" name="AutoShape 23"/>
                <xdr:cNvSpPr>
                  <a:spLocks noChangeArrowheads="1"/>
                </xdr:cNvSpPr>
              </xdr:nvSpPr>
              <xdr:spPr bwMode="auto">
                <a:xfrm>
                  <a:off x="292" y="233"/>
                  <a:ext cx="195" cy="196"/>
                </a:xfrm>
                <a:custGeom>
                  <a:avLst/>
                  <a:gdLst>
                    <a:gd name="G0" fmla="+- 4008 0 0"/>
                    <a:gd name="G1" fmla="+- 21600 0 4008"/>
                    <a:gd name="G2" fmla="+- 21600 0 4008"/>
                    <a:gd name="G3" fmla="*/ G0 2929 10000"/>
                    <a:gd name="G4" fmla="+- 21600 0 G3"/>
                    <a:gd name="G5" fmla="+- 21600 0 G3"/>
                    <a:gd name="T0" fmla="*/ 10800 w 21600"/>
                    <a:gd name="T1" fmla="*/ 0 h 21600"/>
                    <a:gd name="T2" fmla="*/ 3163 w 21600"/>
                    <a:gd name="T3" fmla="*/ 3163 h 21600"/>
                    <a:gd name="T4" fmla="*/ 0 w 21600"/>
                    <a:gd name="T5" fmla="*/ 10800 h 21600"/>
                    <a:gd name="T6" fmla="*/ 3163 w 21600"/>
                    <a:gd name="T7" fmla="*/ 18437 h 21600"/>
                    <a:gd name="T8" fmla="*/ 10800 w 21600"/>
                    <a:gd name="T9" fmla="*/ 21600 h 21600"/>
                    <a:gd name="T10" fmla="*/ 18437 w 21600"/>
                    <a:gd name="T11" fmla="*/ 18437 h 21600"/>
                    <a:gd name="T12" fmla="*/ 21600 w 21600"/>
                    <a:gd name="T13" fmla="*/ 10800 h 21600"/>
                    <a:gd name="T14" fmla="*/ 18437 w 21600"/>
                    <a:gd name="T15" fmla="*/ 3163 h 21600"/>
                    <a:gd name="T16" fmla="*/ 3163 w 21600"/>
                    <a:gd name="T17" fmla="*/ 3163 h 21600"/>
                    <a:gd name="T18" fmla="*/ 18437 w 21600"/>
                    <a:gd name="T19" fmla="*/ 18437 h 2160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T16" t="T17" r="T18" b="T19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4008" y="10800"/>
                      </a:moveTo>
                      <a:cubicBezTo>
                        <a:pt x="4008" y="14551"/>
                        <a:pt x="7049" y="17592"/>
                        <a:pt x="10800" y="17592"/>
                      </a:cubicBezTo>
                      <a:cubicBezTo>
                        <a:pt x="14551" y="17592"/>
                        <a:pt x="17592" y="14551"/>
                        <a:pt x="17592" y="10800"/>
                      </a:cubicBezTo>
                      <a:cubicBezTo>
                        <a:pt x="17592" y="7049"/>
                        <a:pt x="14551" y="4008"/>
                        <a:pt x="10800" y="4008"/>
                      </a:cubicBezTo>
                      <a:cubicBezTo>
                        <a:pt x="7049" y="4008"/>
                        <a:pt x="4008" y="7049"/>
                        <a:pt x="4008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grpSp>
              <xdr:nvGrpSpPr>
                <xdr:cNvPr id="1048" name="Group 24"/>
                <xdr:cNvGrpSpPr>
                  <a:grpSpLocks/>
                </xdr:cNvGrpSpPr>
              </xdr:nvGrpSpPr>
              <xdr:grpSpPr bwMode="auto">
                <a:xfrm>
                  <a:off x="314" y="254"/>
                  <a:ext cx="151" cy="154"/>
                  <a:chOff x="400" y="331"/>
                  <a:chExt cx="148" cy="148"/>
                </a:xfrm>
              </xdr:grpSpPr>
              <xdr:sp macro="" textlink="">
                <xdr:nvSpPr>
                  <xdr:cNvPr id="1049" name="AutoShape 25"/>
                  <xdr:cNvSpPr>
                    <a:spLocks noChangeArrowheads="1"/>
                  </xdr:cNvSpPr>
                </xdr:nvSpPr>
                <xdr:spPr bwMode="auto">
                  <a:xfrm>
                    <a:off x="400" y="331"/>
                    <a:ext cx="148" cy="148"/>
                  </a:xfrm>
                  <a:custGeom>
                    <a:avLst/>
                    <a:gdLst>
                      <a:gd name="G0" fmla="+- 1989 0 0"/>
                      <a:gd name="G1" fmla="+- 21600 0 1989"/>
                      <a:gd name="G2" fmla="+- 21600 0 1989"/>
                      <a:gd name="G3" fmla="*/ G0 2929 10000"/>
                      <a:gd name="G4" fmla="+- 21600 0 G3"/>
                      <a:gd name="G5" fmla="+- 21600 0 G3"/>
                      <a:gd name="T0" fmla="*/ 10800 w 21600"/>
                      <a:gd name="T1" fmla="*/ 0 h 21600"/>
                      <a:gd name="T2" fmla="*/ 3163 w 21600"/>
                      <a:gd name="T3" fmla="*/ 3163 h 21600"/>
                      <a:gd name="T4" fmla="*/ 0 w 21600"/>
                      <a:gd name="T5" fmla="*/ 10800 h 21600"/>
                      <a:gd name="T6" fmla="*/ 3163 w 21600"/>
                      <a:gd name="T7" fmla="*/ 18437 h 21600"/>
                      <a:gd name="T8" fmla="*/ 10800 w 21600"/>
                      <a:gd name="T9" fmla="*/ 21600 h 21600"/>
                      <a:gd name="T10" fmla="*/ 18437 w 21600"/>
                      <a:gd name="T11" fmla="*/ 18437 h 21600"/>
                      <a:gd name="T12" fmla="*/ 21600 w 21600"/>
                      <a:gd name="T13" fmla="*/ 10800 h 21600"/>
                      <a:gd name="T14" fmla="*/ 18437 w 21600"/>
                      <a:gd name="T15" fmla="*/ 3163 h 21600"/>
                      <a:gd name="T16" fmla="*/ 3163 w 21600"/>
                      <a:gd name="T17" fmla="*/ 3163 h 21600"/>
                      <a:gd name="T18" fmla="*/ 18437 w 21600"/>
                      <a:gd name="T19" fmla="*/ 18437 h 21600"/>
                    </a:gdLst>
                    <a:ahLst/>
                    <a:cxnLst>
                      <a:cxn ang="0">
                        <a:pos x="T0" y="T1"/>
                      </a:cxn>
                      <a:cxn ang="0">
                        <a:pos x="T2" y="T3"/>
                      </a:cxn>
                      <a:cxn ang="0">
                        <a:pos x="T4" y="T5"/>
                      </a:cxn>
                      <a:cxn ang="0">
                        <a:pos x="T6" y="T7"/>
                      </a:cxn>
                      <a:cxn ang="0">
                        <a:pos x="T8" y="T9"/>
                      </a:cxn>
                      <a:cxn ang="0">
                        <a:pos x="T10" y="T11"/>
                      </a:cxn>
                      <a:cxn ang="0">
                        <a:pos x="T12" y="T13"/>
                      </a:cxn>
                      <a:cxn ang="0">
                        <a:pos x="T14" y="T15"/>
                      </a:cxn>
                    </a:cxnLst>
                    <a:rect l="T16" t="T17" r="T18" b="T19"/>
                    <a:pathLst>
                      <a:path w="21600" h="21600">
                        <a:moveTo>
                          <a:pt x="0" y="10800"/>
                        </a:moveTo>
                        <a:cubicBezTo>
                          <a:pt x="0" y="4835"/>
                          <a:pt x="4835" y="0"/>
                          <a:pt x="10800" y="0"/>
                        </a:cubicBezTo>
                        <a:cubicBezTo>
                          <a:pt x="16765" y="0"/>
                          <a:pt x="21600" y="4835"/>
                          <a:pt x="21600" y="10800"/>
                        </a:cubicBezTo>
                        <a:cubicBezTo>
                          <a:pt x="21600" y="16765"/>
                          <a:pt x="16765" y="21600"/>
                          <a:pt x="10800" y="21600"/>
                        </a:cubicBezTo>
                        <a:cubicBezTo>
                          <a:pt x="4835" y="21600"/>
                          <a:pt x="0" y="16765"/>
                          <a:pt x="0" y="10800"/>
                        </a:cubicBezTo>
                        <a:close/>
                        <a:moveTo>
                          <a:pt x="1989" y="10800"/>
                        </a:moveTo>
                        <a:cubicBezTo>
                          <a:pt x="1989" y="15666"/>
                          <a:pt x="5934" y="19611"/>
                          <a:pt x="10800" y="19611"/>
                        </a:cubicBezTo>
                        <a:cubicBezTo>
                          <a:pt x="15666" y="19611"/>
                          <a:pt x="19611" y="15666"/>
                          <a:pt x="19611" y="10800"/>
                        </a:cubicBezTo>
                        <a:cubicBezTo>
                          <a:pt x="19611" y="5934"/>
                          <a:pt x="15666" y="1989"/>
                          <a:pt x="10800" y="1989"/>
                        </a:cubicBezTo>
                        <a:cubicBezTo>
                          <a:pt x="5934" y="1989"/>
                          <a:pt x="1989" y="5934"/>
                          <a:pt x="1989" y="10800"/>
                        </a:cubicBezTo>
                        <a:close/>
                      </a:path>
                    </a:pathLst>
                  </a:custGeom>
                  <a:solidFill>
                    <a:srgbClr val="003366"/>
                  </a:solidFill>
                  <a:ln w="9525">
                    <a:solidFill>
                      <a:srgbClr val="0066CC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050" name="WordArt 26"/>
                  <xdr:cNvSpPr>
                    <a:spLocks noChangeArrowheads="1" noChangeShapeType="1" noTextEdit="1"/>
                  </xdr:cNvSpPr>
                </xdr:nvSpPr>
                <xdr:spPr bwMode="auto">
                  <a:xfrm rot="5161012">
                    <a:off x="407" y="337"/>
                    <a:ext cx="133" cy="135"/>
                  </a:xfrm>
                  <a:prstGeom prst="rect">
                    <a:avLst/>
                  </a:prstGeom>
                </xdr:spPr>
                <xdr:txBody>
                  <a:bodyPr wrap="none" fromWordArt="1">
                    <a:prstTxWarp prst="textArchUp">
                      <a:avLst>
                        <a:gd name="adj" fmla="val 5541938"/>
                      </a:avLst>
                    </a:prstTxWarp>
                  </a:bodyPr>
                  <a:lstStyle/>
                  <a:p>
                    <a:pPr algn="ctr" rtl="0"/>
                    <a:r>
                      <a:rPr lang="es-MX" sz="800" kern="10" spc="800">
                        <a:ln w="12700">
                          <a:solidFill>
                            <a:srgbClr val="FFFFFF"/>
                          </a:solidFill>
                          <a:round/>
                          <a:headEnd/>
                          <a:tailEnd/>
                        </a:ln>
                        <a:solidFill>
                          <a:srgbClr val="FFFFFF"/>
                        </a:solidFill>
                        <a:effectLst/>
                        <a:latin typeface="Arial"/>
                        <a:cs typeface="Arial"/>
                      </a:rPr>
                      <a:t>COMERCIO INTERNACIONAL DE CARNES ODELPA    *     </a:t>
                    </a:r>
                  </a:p>
                </xdr:txBody>
              </xdr:sp>
            </xdr:grpSp>
          </xdr:grpSp>
          <xdr:sp macro="" textlink="">
            <xdr:nvSpPr>
              <xdr:cNvPr id="1051" name="AutoShape 27"/>
              <xdr:cNvSpPr>
                <a:spLocks noChangeArrowheads="1"/>
              </xdr:cNvSpPr>
            </xdr:nvSpPr>
            <xdr:spPr bwMode="auto">
              <a:xfrm>
                <a:off x="271" y="293"/>
                <a:ext cx="195" cy="197"/>
              </a:xfrm>
              <a:custGeom>
                <a:avLst/>
                <a:gdLst>
                  <a:gd name="G0" fmla="+- 554 0 0"/>
                  <a:gd name="G1" fmla="+- 21600 0 554"/>
                  <a:gd name="G2" fmla="+- 21600 0 554"/>
                  <a:gd name="G3" fmla="*/ G0 2929 10000"/>
                  <a:gd name="G4" fmla="+- 21600 0 G3"/>
                  <a:gd name="G5" fmla="+- 21600 0 G3"/>
                  <a:gd name="T0" fmla="*/ 10800 w 21600"/>
                  <a:gd name="T1" fmla="*/ 0 h 21600"/>
                  <a:gd name="T2" fmla="*/ 3163 w 21600"/>
                  <a:gd name="T3" fmla="*/ 3163 h 21600"/>
                  <a:gd name="T4" fmla="*/ 0 w 21600"/>
                  <a:gd name="T5" fmla="*/ 10800 h 21600"/>
                  <a:gd name="T6" fmla="*/ 3163 w 21600"/>
                  <a:gd name="T7" fmla="*/ 18437 h 21600"/>
                  <a:gd name="T8" fmla="*/ 10800 w 21600"/>
                  <a:gd name="T9" fmla="*/ 21600 h 21600"/>
                  <a:gd name="T10" fmla="*/ 18437 w 21600"/>
                  <a:gd name="T11" fmla="*/ 18437 h 21600"/>
                  <a:gd name="T12" fmla="*/ 21600 w 21600"/>
                  <a:gd name="T13" fmla="*/ 10800 h 21600"/>
                  <a:gd name="T14" fmla="*/ 18437 w 21600"/>
                  <a:gd name="T15" fmla="*/ 3163 h 21600"/>
                  <a:gd name="T16" fmla="*/ 3163 w 21600"/>
                  <a:gd name="T17" fmla="*/ 3163 h 21600"/>
                  <a:gd name="T18" fmla="*/ 18437 w 21600"/>
                  <a:gd name="T19" fmla="*/ 18437 h 2160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T16" t="T17" r="T18" b="T19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54" y="10800"/>
                    </a:moveTo>
                    <a:cubicBezTo>
                      <a:pt x="554" y="16459"/>
                      <a:pt x="5141" y="21046"/>
                      <a:pt x="10800" y="21046"/>
                    </a:cubicBezTo>
                    <a:cubicBezTo>
                      <a:pt x="16459" y="21046"/>
                      <a:pt x="21046" y="16459"/>
                      <a:pt x="21046" y="10800"/>
                    </a:cubicBezTo>
                    <a:cubicBezTo>
                      <a:pt x="21046" y="5141"/>
                      <a:pt x="16459" y="554"/>
                      <a:pt x="10800" y="554"/>
                    </a:cubicBezTo>
                    <a:cubicBezTo>
                      <a:pt x="5141" y="554"/>
                      <a:pt x="554" y="5141"/>
                      <a:pt x="554" y="10800"/>
                    </a:cubicBezTo>
                    <a:close/>
                  </a:path>
                </a:pathLst>
              </a:custGeom>
              <a:solidFill>
                <a:srgbClr val="003366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52" name="AutoShape 28"/>
              <xdr:cNvSpPr>
                <a:spLocks noChangeArrowheads="1"/>
              </xdr:cNvSpPr>
            </xdr:nvSpPr>
            <xdr:spPr bwMode="auto">
              <a:xfrm>
                <a:off x="280" y="302"/>
                <a:ext cx="177" cy="178"/>
              </a:xfrm>
              <a:custGeom>
                <a:avLst/>
                <a:gdLst>
                  <a:gd name="G0" fmla="+- 999 0 0"/>
                  <a:gd name="G1" fmla="+- 21600 0 999"/>
                  <a:gd name="G2" fmla="+- 21600 0 999"/>
                  <a:gd name="G3" fmla="*/ G0 2929 10000"/>
                  <a:gd name="G4" fmla="+- 21600 0 G3"/>
                  <a:gd name="G5" fmla="+- 21600 0 G3"/>
                  <a:gd name="T0" fmla="*/ 10800 w 21600"/>
                  <a:gd name="T1" fmla="*/ 0 h 21600"/>
                  <a:gd name="T2" fmla="*/ 3163 w 21600"/>
                  <a:gd name="T3" fmla="*/ 3163 h 21600"/>
                  <a:gd name="T4" fmla="*/ 0 w 21600"/>
                  <a:gd name="T5" fmla="*/ 10800 h 21600"/>
                  <a:gd name="T6" fmla="*/ 3163 w 21600"/>
                  <a:gd name="T7" fmla="*/ 18437 h 21600"/>
                  <a:gd name="T8" fmla="*/ 10800 w 21600"/>
                  <a:gd name="T9" fmla="*/ 21600 h 21600"/>
                  <a:gd name="T10" fmla="*/ 18437 w 21600"/>
                  <a:gd name="T11" fmla="*/ 18437 h 21600"/>
                  <a:gd name="T12" fmla="*/ 21600 w 21600"/>
                  <a:gd name="T13" fmla="*/ 10800 h 21600"/>
                  <a:gd name="T14" fmla="*/ 18437 w 21600"/>
                  <a:gd name="T15" fmla="*/ 3163 h 21600"/>
                  <a:gd name="T16" fmla="*/ 3163 w 21600"/>
                  <a:gd name="T17" fmla="*/ 3163 h 21600"/>
                  <a:gd name="T18" fmla="*/ 18437 w 21600"/>
                  <a:gd name="T19" fmla="*/ 18437 h 2160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T16" t="T17" r="T18" b="T19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999" y="10800"/>
                    </a:moveTo>
                    <a:cubicBezTo>
                      <a:pt x="999" y="16213"/>
                      <a:pt x="5387" y="20601"/>
                      <a:pt x="10800" y="20601"/>
                    </a:cubicBezTo>
                    <a:cubicBezTo>
                      <a:pt x="16213" y="20601"/>
                      <a:pt x="20601" y="16213"/>
                      <a:pt x="20601" y="10800"/>
                    </a:cubicBezTo>
                    <a:cubicBezTo>
                      <a:pt x="20601" y="5387"/>
                      <a:pt x="16213" y="999"/>
                      <a:pt x="10800" y="999"/>
                    </a:cubicBezTo>
                    <a:cubicBezTo>
                      <a:pt x="5387" y="999"/>
                      <a:pt x="999" y="5387"/>
                      <a:pt x="999" y="10800"/>
                    </a:cubicBezTo>
                    <a:close/>
                  </a:path>
                </a:pathLst>
              </a:custGeom>
              <a:solidFill>
                <a:srgbClr val="FF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53" name="WordArt 29"/>
              <xdr:cNvSpPr>
                <a:spLocks noChangeArrowheads="1" noChangeShapeType="1" noTextEdit="1"/>
              </xdr:cNvSpPr>
            </xdr:nvSpPr>
            <xdr:spPr bwMode="auto">
              <a:xfrm rot="4997453">
                <a:off x="283" y="307"/>
                <a:ext cx="169" cy="167"/>
              </a:xfrm>
              <a:prstGeom prst="rect">
                <a:avLst/>
              </a:prstGeom>
            </xdr:spPr>
            <xdr:txBody>
              <a:bodyPr wrap="none" fromWordArt="1">
                <a:prstTxWarp prst="textArchUp">
                  <a:avLst>
                    <a:gd name="adj" fmla="val 5514628"/>
                  </a:avLst>
                </a:prstTxWarp>
              </a:bodyPr>
              <a:lstStyle/>
              <a:p>
                <a:pPr algn="ctr" rtl="0"/>
                <a:r>
                  <a:rPr lang="es-MX" sz="800" kern="10" spc="800">
                    <a:ln w="12700">
                      <a:solidFill>
                        <a:srgbClr val="FFFFFF"/>
                      </a:solidFill>
                      <a:round/>
                      <a:headEnd/>
                      <a:tailEnd/>
                    </a:ln>
                    <a:solidFill>
                      <a:srgbClr val="FFFFFF"/>
                    </a:solidFill>
                    <a:effectLst/>
                    <a:latin typeface="Arial"/>
                    <a:cs typeface="Arial"/>
                  </a:rPr>
                  <a:t>CALIDAD  *  CALIDAD  *  CALIDAD  *  CALIDAD  *  CALIDAD  *   CALIDAD  *  CALIDAD  *  </a:t>
                </a:r>
              </a:p>
            </xdr:txBody>
          </xdr:sp>
        </xdr:grpSp>
      </xdr:grpSp>
      <xdr:sp macro="" textlink="">
        <xdr:nvSpPr>
          <xdr:cNvPr id="1054" name="AutoShape 30"/>
          <xdr:cNvSpPr>
            <a:spLocks noChangeArrowheads="1"/>
          </xdr:cNvSpPr>
        </xdr:nvSpPr>
        <xdr:spPr bwMode="auto">
          <a:xfrm>
            <a:off x="70" y="33"/>
            <a:ext cx="289" cy="293"/>
          </a:xfrm>
          <a:custGeom>
            <a:avLst/>
            <a:gdLst>
              <a:gd name="G0" fmla="+- 3430 0 0"/>
              <a:gd name="G1" fmla="+- 21600 0 3430"/>
              <a:gd name="G2" fmla="+- 21600 0 3430"/>
              <a:gd name="G3" fmla="*/ G0 2929 10000"/>
              <a:gd name="G4" fmla="+- 21600 0 G3"/>
              <a:gd name="G5" fmla="+- 21600 0 G3"/>
              <a:gd name="T0" fmla="*/ 10800 w 21600"/>
              <a:gd name="T1" fmla="*/ 0 h 21600"/>
              <a:gd name="T2" fmla="*/ 3163 w 21600"/>
              <a:gd name="T3" fmla="*/ 3163 h 21600"/>
              <a:gd name="T4" fmla="*/ 0 w 21600"/>
              <a:gd name="T5" fmla="*/ 10800 h 21600"/>
              <a:gd name="T6" fmla="*/ 3163 w 21600"/>
              <a:gd name="T7" fmla="*/ 18437 h 21600"/>
              <a:gd name="T8" fmla="*/ 10800 w 21600"/>
              <a:gd name="T9" fmla="*/ 21600 h 21600"/>
              <a:gd name="T10" fmla="*/ 18437 w 21600"/>
              <a:gd name="T11" fmla="*/ 18437 h 21600"/>
              <a:gd name="T12" fmla="*/ 21600 w 21600"/>
              <a:gd name="T13" fmla="*/ 10800 h 21600"/>
              <a:gd name="T14" fmla="*/ 18437 w 21600"/>
              <a:gd name="T15" fmla="*/ 3163 h 21600"/>
              <a:gd name="T16" fmla="*/ 3163 w 21600"/>
              <a:gd name="T17" fmla="*/ 3163 h 21600"/>
              <a:gd name="T18" fmla="*/ 18437 w 21600"/>
              <a:gd name="T19" fmla="*/ 18437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T16" t="T17" r="T18" b="T19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3430" y="10800"/>
                </a:moveTo>
                <a:cubicBezTo>
                  <a:pt x="3430" y="14870"/>
                  <a:pt x="6730" y="18170"/>
                  <a:pt x="10800" y="18170"/>
                </a:cubicBezTo>
                <a:cubicBezTo>
                  <a:pt x="14870" y="18170"/>
                  <a:pt x="18170" y="14870"/>
                  <a:pt x="18170" y="10800"/>
                </a:cubicBezTo>
                <a:cubicBezTo>
                  <a:pt x="18170" y="6730"/>
                  <a:pt x="14870" y="3430"/>
                  <a:pt x="10800" y="3430"/>
                </a:cubicBezTo>
                <a:cubicBezTo>
                  <a:pt x="6730" y="3430"/>
                  <a:pt x="3430" y="6730"/>
                  <a:pt x="3430" y="10800"/>
                </a:cubicBezTo>
                <a:close/>
              </a:path>
            </a:pathLst>
          </a:cu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4"/>
  <sheetViews>
    <sheetView topLeftCell="A5" workbookViewId="0">
      <selection activeCell="A32" sqref="A32"/>
    </sheetView>
  </sheetViews>
  <sheetFormatPr baseColWidth="10" defaultRowHeight="12.75"/>
  <cols>
    <col min="1" max="1" width="17" style="1" customWidth="1"/>
    <col min="2" max="2" width="13.5703125" style="1" customWidth="1"/>
    <col min="3" max="3" width="8.5703125" customWidth="1"/>
    <col min="4" max="4" width="15.28515625" customWidth="1"/>
    <col min="5" max="5" width="12.28515625" bestFit="1" customWidth="1"/>
    <col min="7" max="7" width="5.7109375" customWidth="1"/>
    <col min="8" max="8" width="12.28515625" style="1" bestFit="1" customWidth="1"/>
    <col min="10" max="10" width="11.42578125" style="1"/>
  </cols>
  <sheetData>
    <row r="1" spans="1:11">
      <c r="A1" s="1" t="s">
        <v>30</v>
      </c>
    </row>
    <row r="2" spans="1:11">
      <c r="A2" s="1" t="s">
        <v>7</v>
      </c>
    </row>
    <row r="3" spans="1:11">
      <c r="A3" s="1" t="s">
        <v>0</v>
      </c>
      <c r="D3" t="s">
        <v>4</v>
      </c>
      <c r="G3" t="s">
        <v>9</v>
      </c>
      <c r="J3" s="1" t="s">
        <v>26</v>
      </c>
    </row>
    <row r="4" spans="1:11">
      <c r="A4" s="1" t="s">
        <v>3</v>
      </c>
      <c r="B4" s="1">
        <v>141485.5</v>
      </c>
      <c r="D4" t="s">
        <v>5</v>
      </c>
      <c r="E4" s="1">
        <v>39188.92</v>
      </c>
      <c r="G4">
        <v>1</v>
      </c>
      <c r="H4" s="1">
        <v>19500</v>
      </c>
      <c r="J4" s="1">
        <v>5277.28</v>
      </c>
      <c r="K4" t="s">
        <v>13</v>
      </c>
    </row>
    <row r="5" spans="1:11">
      <c r="A5" s="1" t="s">
        <v>2</v>
      </c>
      <c r="B5" s="1">
        <v>281630.71999999997</v>
      </c>
      <c r="D5" t="s">
        <v>6</v>
      </c>
      <c r="E5" s="1">
        <v>32424.9</v>
      </c>
      <c r="G5">
        <v>2</v>
      </c>
      <c r="H5" s="1">
        <v>12830</v>
      </c>
    </row>
    <row r="6" spans="1:11">
      <c r="A6" s="1" t="s">
        <v>1</v>
      </c>
      <c r="B6" s="1">
        <v>44942</v>
      </c>
      <c r="G6">
        <v>3</v>
      </c>
      <c r="H6" s="1">
        <v>14180.2</v>
      </c>
    </row>
    <row r="7" spans="1:11">
      <c r="E7" s="2">
        <f>E4-E5</f>
        <v>6764.0199999999968</v>
      </c>
      <c r="G7">
        <v>4</v>
      </c>
      <c r="H7" s="1">
        <v>10120</v>
      </c>
    </row>
    <row r="8" spans="1:11">
      <c r="B8" s="1">
        <f>SUM(B4:B7)</f>
        <v>468058.22</v>
      </c>
      <c r="G8">
        <v>5</v>
      </c>
      <c r="H8" s="1">
        <v>9029</v>
      </c>
    </row>
    <row r="9" spans="1:11">
      <c r="G9">
        <v>6</v>
      </c>
      <c r="I9" t="s">
        <v>10</v>
      </c>
    </row>
    <row r="10" spans="1:11">
      <c r="G10">
        <v>7</v>
      </c>
      <c r="H10" s="1">
        <v>23321.54</v>
      </c>
    </row>
    <row r="11" spans="1:11">
      <c r="A11" s="1" t="s">
        <v>15</v>
      </c>
      <c r="G11">
        <v>8</v>
      </c>
      <c r="H11" s="1">
        <v>30903.119999999999</v>
      </c>
      <c r="J11" s="1">
        <v>4683</v>
      </c>
      <c r="K11" t="s">
        <v>14</v>
      </c>
    </row>
    <row r="12" spans="1:11">
      <c r="G12">
        <v>9</v>
      </c>
      <c r="H12" s="1">
        <v>23395</v>
      </c>
    </row>
    <row r="13" spans="1:11">
      <c r="A13" s="1" t="s">
        <v>18</v>
      </c>
      <c r="D13" t="s">
        <v>19</v>
      </c>
      <c r="G13">
        <v>10</v>
      </c>
      <c r="H13" s="1">
        <v>19309.7</v>
      </c>
    </row>
    <row r="14" spans="1:11">
      <c r="A14" s="1" t="s">
        <v>16</v>
      </c>
      <c r="B14" s="1">
        <f>E4</f>
        <v>39188.92</v>
      </c>
      <c r="D14" t="s">
        <v>8</v>
      </c>
      <c r="E14" s="2">
        <f>H34</f>
        <v>526053.64999999991</v>
      </c>
      <c r="G14">
        <v>11</v>
      </c>
      <c r="H14" s="1">
        <v>12600</v>
      </c>
    </row>
    <row r="15" spans="1:11">
      <c r="A15" s="1" t="s">
        <v>17</v>
      </c>
      <c r="B15" s="1">
        <f>B8</f>
        <v>468058.22</v>
      </c>
      <c r="E15" s="2"/>
      <c r="G15">
        <v>12</v>
      </c>
      <c r="H15" s="1">
        <v>20249</v>
      </c>
    </row>
    <row r="16" spans="1:11">
      <c r="G16">
        <v>13</v>
      </c>
      <c r="H16" s="1">
        <v>19500.75</v>
      </c>
    </row>
    <row r="17" spans="1:10">
      <c r="G17">
        <v>14</v>
      </c>
      <c r="H17" s="1">
        <v>22232.799999999999</v>
      </c>
    </row>
    <row r="18" spans="1:10">
      <c r="B18" s="1">
        <f>SUM(B14:B17)</f>
        <v>507247.13999999996</v>
      </c>
      <c r="E18" s="2">
        <f>SUM(E14:E17)</f>
        <v>526053.64999999991</v>
      </c>
      <c r="G18">
        <v>15</v>
      </c>
      <c r="H18" s="1">
        <v>23030</v>
      </c>
      <c r="I18" t="s">
        <v>11</v>
      </c>
      <c r="J18" s="1">
        <v>23030</v>
      </c>
    </row>
    <row r="19" spans="1:10">
      <c r="G19">
        <v>16</v>
      </c>
      <c r="H19" s="1">
        <v>14626</v>
      </c>
    </row>
    <row r="20" spans="1:10">
      <c r="G20">
        <v>17</v>
      </c>
      <c r="H20" s="1">
        <v>15909.3</v>
      </c>
    </row>
    <row r="21" spans="1:10">
      <c r="G21">
        <v>18</v>
      </c>
      <c r="H21" s="1">
        <v>15800</v>
      </c>
    </row>
    <row r="22" spans="1:10">
      <c r="A22" s="1" t="s">
        <v>21</v>
      </c>
      <c r="G22">
        <v>19</v>
      </c>
      <c r="H22" s="1">
        <v>15150</v>
      </c>
    </row>
    <row r="23" spans="1:10">
      <c r="A23" s="1" t="s">
        <v>22</v>
      </c>
      <c r="B23" s="1">
        <f>4683+4683+5283+4683</f>
        <v>19332</v>
      </c>
      <c r="D23" s="1" t="s">
        <v>27</v>
      </c>
      <c r="E23" s="1">
        <f>E18-B18</f>
        <v>18806.509999999951</v>
      </c>
      <c r="G23">
        <v>20</v>
      </c>
      <c r="H23" s="1">
        <v>18690</v>
      </c>
    </row>
    <row r="24" spans="1:10">
      <c r="A24" s="1" t="s">
        <v>23</v>
      </c>
      <c r="B24" s="1">
        <v>5139.6000000000004</v>
      </c>
      <c r="D24" s="1" t="s">
        <v>20</v>
      </c>
      <c r="E24" s="1">
        <f>E5</f>
        <v>32424.9</v>
      </c>
      <c r="G24">
        <v>21</v>
      </c>
      <c r="H24" s="1">
        <v>26194.92</v>
      </c>
    </row>
    <row r="25" spans="1:10">
      <c r="A25" s="1" t="s">
        <v>24</v>
      </c>
      <c r="B25" s="1">
        <v>20000</v>
      </c>
      <c r="G25">
        <v>22</v>
      </c>
      <c r="H25" s="1">
        <v>17600</v>
      </c>
      <c r="I25" t="s">
        <v>11</v>
      </c>
      <c r="J25" s="1">
        <v>17600</v>
      </c>
    </row>
    <row r="26" spans="1:10">
      <c r="G26">
        <v>23</v>
      </c>
      <c r="H26" s="1">
        <v>15000</v>
      </c>
    </row>
    <row r="27" spans="1:10">
      <c r="A27" s="1" t="s">
        <v>12</v>
      </c>
      <c r="B27" s="1">
        <f>B23+B24+B25</f>
        <v>44471.6</v>
      </c>
      <c r="D27" s="1" t="s">
        <v>12</v>
      </c>
      <c r="E27" s="1">
        <f>SUM(E23:E24)</f>
        <v>51231.409999999953</v>
      </c>
      <c r="G27">
        <v>24</v>
      </c>
      <c r="H27" s="1">
        <v>10720</v>
      </c>
    </row>
    <row r="28" spans="1:10">
      <c r="G28">
        <v>25</v>
      </c>
      <c r="H28" s="1">
        <v>10650</v>
      </c>
    </row>
    <row r="29" spans="1:10">
      <c r="G29">
        <v>26</v>
      </c>
      <c r="H29" s="1">
        <v>12050</v>
      </c>
    </row>
    <row r="30" spans="1:10">
      <c r="D30" s="2"/>
      <c r="G30">
        <v>27</v>
      </c>
      <c r="H30" s="1">
        <v>22099.86</v>
      </c>
    </row>
    <row r="31" spans="1:10" ht="15.75">
      <c r="C31" s="15" t="s">
        <v>157</v>
      </c>
      <c r="D31" s="16">
        <f>E27-B27</f>
        <v>6759.809999999954</v>
      </c>
      <c r="G31">
        <v>28</v>
      </c>
      <c r="H31" s="1">
        <v>21962.46</v>
      </c>
    </row>
    <row r="32" spans="1:10" ht="15.75">
      <c r="C32" s="15"/>
      <c r="D32" s="18"/>
      <c r="G32">
        <v>29</v>
      </c>
      <c r="H32" s="1">
        <v>27500</v>
      </c>
    </row>
    <row r="33" spans="1:10" ht="15.75">
      <c r="C33" s="15" t="s">
        <v>168</v>
      </c>
      <c r="D33" s="20">
        <f>E27-B27+B26</f>
        <v>6759.809999999954</v>
      </c>
      <c r="G33">
        <v>30</v>
      </c>
      <c r="H33" s="1">
        <v>21900</v>
      </c>
    </row>
    <row r="34" spans="1:10">
      <c r="G34" t="s">
        <v>12</v>
      </c>
      <c r="H34" s="1">
        <f>SUM(H4:H33)</f>
        <v>526053.64999999991</v>
      </c>
      <c r="J34" s="1">
        <f>SUM(J4:J33)</f>
        <v>50590.28</v>
      </c>
    </row>
    <row r="38" spans="1:10">
      <c r="A38" s="3" t="s">
        <v>25</v>
      </c>
      <c r="B38" s="1">
        <f>J34-J4</f>
        <v>45313</v>
      </c>
      <c r="D38" t="s">
        <v>28</v>
      </c>
      <c r="E38" s="2">
        <f>B27</f>
        <v>44471.6</v>
      </c>
    </row>
    <row r="40" spans="1:10">
      <c r="C40" t="s">
        <v>29</v>
      </c>
      <c r="D40" s="2">
        <f>B38-E38</f>
        <v>841.40000000000146</v>
      </c>
    </row>
    <row r="45" spans="1:10">
      <c r="A45" s="1" t="s">
        <v>34</v>
      </c>
    </row>
    <row r="46" spans="1:10">
      <c r="A46" s="1" t="s">
        <v>0</v>
      </c>
      <c r="D46" t="s">
        <v>31</v>
      </c>
    </row>
    <row r="47" spans="1:10">
      <c r="A47" s="1" t="s">
        <v>3</v>
      </c>
      <c r="B47" s="1">
        <v>141485.5</v>
      </c>
      <c r="D47" s="1">
        <v>157658.9</v>
      </c>
    </row>
    <row r="48" spans="1:10">
      <c r="A48" s="1" t="s">
        <v>2</v>
      </c>
      <c r="B48" s="1">
        <v>281630.71999999997</v>
      </c>
      <c r="D48" s="1">
        <v>305657.65999999997</v>
      </c>
    </row>
    <row r="49" spans="1:5">
      <c r="A49" s="1" t="s">
        <v>1</v>
      </c>
      <c r="B49" s="1">
        <v>44942</v>
      </c>
      <c r="D49" s="1">
        <v>50118.82</v>
      </c>
    </row>
    <row r="50" spans="1:5">
      <c r="D50" s="1"/>
    </row>
    <row r="51" spans="1:5">
      <c r="B51" s="1">
        <f>SUM(B47:B50)</f>
        <v>468058.22</v>
      </c>
      <c r="D51" s="1">
        <f>SUM(D47:D49)</f>
        <v>513435.37999999995</v>
      </c>
    </row>
    <row r="52" spans="1:5">
      <c r="D52" s="2">
        <f>D51-B51</f>
        <v>45377.159999999974</v>
      </c>
      <c r="E52" t="s">
        <v>33</v>
      </c>
    </row>
    <row r="53" spans="1:5">
      <c r="D53" s="2">
        <f>E7</f>
        <v>6764.0199999999968</v>
      </c>
      <c r="E53" t="s">
        <v>32</v>
      </c>
    </row>
    <row r="54" spans="1:5">
      <c r="D54" s="2">
        <f>D52+D53</f>
        <v>52141.179999999971</v>
      </c>
    </row>
  </sheetData>
  <phoneticPr fontId="3" type="noConversion"/>
  <pageMargins left="0.38" right="0.38" top="0.35" bottom="0.24" header="0" footer="0"/>
  <pageSetup scale="9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activeCell="A5" sqref="A5"/>
    </sheetView>
  </sheetViews>
  <sheetFormatPr baseColWidth="10" defaultRowHeight="12.75"/>
  <cols>
    <col min="2" max="2" width="29.28515625" customWidth="1"/>
  </cols>
  <sheetData>
    <row r="2" spans="1:5">
      <c r="A2" t="s">
        <v>112</v>
      </c>
      <c r="C2" s="1"/>
    </row>
    <row r="3" spans="1:5">
      <c r="C3" s="1"/>
    </row>
    <row r="4" spans="1:5">
      <c r="A4" t="s">
        <v>95</v>
      </c>
      <c r="B4" t="s">
        <v>96</v>
      </c>
      <c r="C4" s="1" t="s">
        <v>97</v>
      </c>
    </row>
    <row r="5" spans="1:5">
      <c r="A5" s="4"/>
      <c r="C5" s="1"/>
      <c r="D5" t="s">
        <v>111</v>
      </c>
    </row>
    <row r="6" spans="1:5">
      <c r="A6" s="4"/>
      <c r="C6" s="1"/>
      <c r="D6" t="s">
        <v>109</v>
      </c>
      <c r="E6" t="s">
        <v>110</v>
      </c>
    </row>
    <row r="7" spans="1:5">
      <c r="A7" s="4"/>
      <c r="C7" s="1"/>
      <c r="D7" t="s">
        <v>109</v>
      </c>
    </row>
    <row r="8" spans="1:5">
      <c r="A8" s="4"/>
      <c r="C8" s="1"/>
    </row>
    <row r="9" spans="1:5">
      <c r="A9" s="4"/>
      <c r="C9" s="1"/>
    </row>
    <row r="10" spans="1:5">
      <c r="A10" s="4"/>
      <c r="C10" s="1"/>
    </row>
    <row r="11" spans="1:5">
      <c r="A11" s="4"/>
      <c r="C11" s="1"/>
    </row>
    <row r="12" spans="1:5">
      <c r="A12" s="4"/>
      <c r="C12" s="1"/>
    </row>
    <row r="13" spans="1:5">
      <c r="A13" s="4"/>
      <c r="C13" s="1"/>
    </row>
    <row r="14" spans="1:5">
      <c r="A14" s="4"/>
      <c r="C14" s="1"/>
    </row>
    <row r="15" spans="1:5">
      <c r="A15" s="4"/>
      <c r="C15" s="1"/>
    </row>
    <row r="16" spans="1:5">
      <c r="C16" s="1"/>
    </row>
    <row r="17" spans="1:3">
      <c r="B17" s="9" t="s">
        <v>12</v>
      </c>
      <c r="C17" s="8">
        <f>SUM(C5:C16)</f>
        <v>0</v>
      </c>
    </row>
    <row r="18" spans="1:3">
      <c r="C18" s="1"/>
    </row>
    <row r="19" spans="1:3">
      <c r="A19" t="s">
        <v>94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39299</v>
      </c>
      <c r="B22" t="s">
        <v>100</v>
      </c>
      <c r="C22" s="1">
        <v>4683</v>
      </c>
    </row>
    <row r="23" spans="1:3">
      <c r="A23" s="4">
        <v>39306</v>
      </c>
      <c r="B23" t="s">
        <v>100</v>
      </c>
      <c r="C23" s="1">
        <v>4683</v>
      </c>
    </row>
    <row r="24" spans="1:3">
      <c r="A24" s="4">
        <v>39313</v>
      </c>
      <c r="B24" t="s">
        <v>100</v>
      </c>
      <c r="C24" s="1">
        <v>4683</v>
      </c>
    </row>
    <row r="25" spans="1:3">
      <c r="A25" s="4">
        <v>39320</v>
      </c>
      <c r="B25" t="s">
        <v>100</v>
      </c>
      <c r="C25" s="1">
        <v>4683</v>
      </c>
    </row>
    <row r="26" spans="1:3">
      <c r="A26" s="4">
        <v>39327</v>
      </c>
      <c r="B26" t="s">
        <v>100</v>
      </c>
      <c r="C26" s="1">
        <v>4683</v>
      </c>
    </row>
    <row r="27" spans="1:3">
      <c r="B27" s="9" t="s">
        <v>12</v>
      </c>
      <c r="C27" s="8">
        <f>SUM(C22:C26)</f>
        <v>23415</v>
      </c>
    </row>
  </sheetData>
  <phoneticPr fontId="3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workbookViewId="0">
      <selection activeCell="A27" sqref="A27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7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140625" customWidth="1"/>
  </cols>
  <sheetData>
    <row r="1" spans="1:12">
      <c r="A1" s="1" t="s">
        <v>30</v>
      </c>
    </row>
    <row r="2" spans="1:12">
      <c r="A2" s="1" t="s">
        <v>117</v>
      </c>
    </row>
    <row r="3" spans="1:12">
      <c r="A3" s="1" t="s">
        <v>0</v>
      </c>
      <c r="E3" t="s">
        <v>4</v>
      </c>
      <c r="I3" t="s">
        <v>114</v>
      </c>
      <c r="J3" s="1" t="s">
        <v>122</v>
      </c>
      <c r="L3" s="1" t="s">
        <v>26</v>
      </c>
    </row>
    <row r="4" spans="1:12">
      <c r="A4" s="1" t="s">
        <v>3</v>
      </c>
      <c r="B4" s="1">
        <v>358887.99</v>
      </c>
      <c r="E4" t="s">
        <v>5</v>
      </c>
      <c r="G4" s="1">
        <v>59892.41</v>
      </c>
      <c r="I4">
        <v>1</v>
      </c>
      <c r="J4" s="1">
        <v>22758</v>
      </c>
    </row>
    <row r="5" spans="1:12">
      <c r="A5" s="1" t="s">
        <v>2</v>
      </c>
      <c r="B5" s="1">
        <v>221080.25</v>
      </c>
      <c r="E5" t="s">
        <v>6</v>
      </c>
      <c r="G5" s="1">
        <v>24138.48</v>
      </c>
      <c r="I5">
        <v>2</v>
      </c>
      <c r="J5" s="1">
        <v>20900</v>
      </c>
      <c r="L5" s="1">
        <v>10000</v>
      </c>
    </row>
    <row r="6" spans="1:12">
      <c r="A6" s="1" t="s">
        <v>1</v>
      </c>
      <c r="I6">
        <v>3</v>
      </c>
      <c r="J6" s="1">
        <v>20017.5</v>
      </c>
    </row>
    <row r="7" spans="1:12">
      <c r="G7" s="2">
        <f>G4-G5</f>
        <v>35753.930000000008</v>
      </c>
      <c r="I7">
        <v>4</v>
      </c>
      <c r="J7" s="1">
        <v>21605.46</v>
      </c>
    </row>
    <row r="8" spans="1:12">
      <c r="B8" s="1">
        <f>SUM(B4:B7)</f>
        <v>579968.24</v>
      </c>
      <c r="I8">
        <v>5</v>
      </c>
      <c r="J8" s="1">
        <v>11850</v>
      </c>
    </row>
    <row r="9" spans="1:12">
      <c r="I9">
        <v>6</v>
      </c>
      <c r="J9" s="1">
        <v>13400</v>
      </c>
    </row>
    <row r="10" spans="1:12">
      <c r="I10">
        <v>7</v>
      </c>
      <c r="J10" s="1">
        <v>19208.5</v>
      </c>
    </row>
    <row r="11" spans="1:12">
      <c r="A11" s="1" t="s">
        <v>15</v>
      </c>
      <c r="I11">
        <v>8</v>
      </c>
      <c r="J11" s="1">
        <v>27850</v>
      </c>
    </row>
    <row r="12" spans="1:12">
      <c r="I12">
        <v>9</v>
      </c>
      <c r="J12" s="1">
        <v>22163</v>
      </c>
      <c r="L12" s="1">
        <v>10000</v>
      </c>
    </row>
    <row r="13" spans="1:12">
      <c r="A13" s="1" t="s">
        <v>18</v>
      </c>
      <c r="E13" t="s">
        <v>19</v>
      </c>
      <c r="I13">
        <v>10</v>
      </c>
      <c r="J13" s="1">
        <v>23749.98</v>
      </c>
    </row>
    <row r="14" spans="1:12">
      <c r="A14" s="1" t="s">
        <v>16</v>
      </c>
      <c r="B14" s="1">
        <f>G4</f>
        <v>59892.41</v>
      </c>
      <c r="E14" t="s">
        <v>8</v>
      </c>
      <c r="G14" s="2">
        <f>J35</f>
        <v>649702.82000000007</v>
      </c>
      <c r="I14">
        <v>11</v>
      </c>
      <c r="J14" s="1">
        <v>16295.5</v>
      </c>
    </row>
    <row r="15" spans="1:12">
      <c r="A15" s="1" t="s">
        <v>17</v>
      </c>
      <c r="B15" s="1">
        <f>B8</f>
        <v>579968.24</v>
      </c>
      <c r="G15" s="2"/>
      <c r="I15">
        <v>12</v>
      </c>
      <c r="J15" s="1">
        <v>14755</v>
      </c>
    </row>
    <row r="16" spans="1:12">
      <c r="I16">
        <v>13</v>
      </c>
      <c r="J16" s="1">
        <v>16427</v>
      </c>
    </row>
    <row r="17" spans="1:12">
      <c r="I17">
        <v>14</v>
      </c>
      <c r="J17" s="1">
        <v>17806.5</v>
      </c>
    </row>
    <row r="18" spans="1:12">
      <c r="B18" s="1">
        <f>SUM(B14:B17)</f>
        <v>639860.65</v>
      </c>
      <c r="G18" s="2">
        <f>SUM(G14:G17)</f>
        <v>649702.82000000007</v>
      </c>
      <c r="I18">
        <v>15</v>
      </c>
      <c r="J18" s="1">
        <v>38700</v>
      </c>
    </row>
    <row r="19" spans="1:12">
      <c r="I19">
        <v>16</v>
      </c>
      <c r="J19" s="1">
        <v>16900</v>
      </c>
    </row>
    <row r="20" spans="1:12">
      <c r="I20">
        <v>17</v>
      </c>
      <c r="J20" s="1">
        <v>23462</v>
      </c>
    </row>
    <row r="21" spans="1:12">
      <c r="I21">
        <v>18</v>
      </c>
      <c r="J21" s="1">
        <v>20800</v>
      </c>
    </row>
    <row r="22" spans="1:12">
      <c r="A22" s="1" t="s">
        <v>21</v>
      </c>
      <c r="I22">
        <v>19</v>
      </c>
      <c r="J22" s="1">
        <v>19984.52</v>
      </c>
    </row>
    <row r="23" spans="1:12">
      <c r="A23" s="1" t="s">
        <v>22</v>
      </c>
      <c r="B23" s="1">
        <v>19381.669999999998</v>
      </c>
      <c r="E23" s="1" t="s">
        <v>27</v>
      </c>
      <c r="F23" s="1"/>
      <c r="G23" s="1">
        <f>G18-B18</f>
        <v>9842.1700000000419</v>
      </c>
      <c r="I23">
        <v>20</v>
      </c>
      <c r="J23" s="1">
        <v>22350</v>
      </c>
    </row>
    <row r="24" spans="1:12">
      <c r="A24" s="1" t="s">
        <v>23</v>
      </c>
      <c r="B24" s="1">
        <v>4636.3</v>
      </c>
      <c r="E24" s="1" t="s">
        <v>20</v>
      </c>
      <c r="F24" s="1"/>
      <c r="G24" s="1">
        <f>G5</f>
        <v>24138.48</v>
      </c>
      <c r="H24" t="s">
        <v>34</v>
      </c>
      <c r="I24">
        <v>21</v>
      </c>
      <c r="J24" s="1">
        <v>24259.9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30879.96</v>
      </c>
    </row>
    <row r="26" spans="1:12">
      <c r="A26" s="1" t="s">
        <v>55</v>
      </c>
      <c r="B26" s="1">
        <v>36063.5</v>
      </c>
      <c r="I26">
        <v>23</v>
      </c>
      <c r="J26" s="1">
        <v>34350</v>
      </c>
      <c r="L26" s="1">
        <v>10000</v>
      </c>
    </row>
    <row r="27" spans="1:12">
      <c r="E27" s="1" t="s">
        <v>12</v>
      </c>
      <c r="F27" s="1"/>
      <c r="G27" s="1">
        <f>SUM(G23:G25)</f>
        <v>33980.650000000038</v>
      </c>
      <c r="I27">
        <v>24</v>
      </c>
      <c r="J27" s="1">
        <v>28600</v>
      </c>
    </row>
    <row r="28" spans="1:12">
      <c r="A28" s="1" t="s">
        <v>12</v>
      </c>
      <c r="B28" s="1">
        <f>SUM(B23:B27)</f>
        <v>80081.47</v>
      </c>
      <c r="I28">
        <v>25</v>
      </c>
      <c r="J28" s="1">
        <v>21750</v>
      </c>
    </row>
    <row r="29" spans="1:12">
      <c r="I29">
        <v>26</v>
      </c>
      <c r="J29" s="1">
        <v>10250</v>
      </c>
    </row>
    <row r="30" spans="1:12">
      <c r="E30" s="2"/>
      <c r="F30" s="2"/>
      <c r="I30">
        <v>27</v>
      </c>
      <c r="J30" s="1">
        <v>13300</v>
      </c>
    </row>
    <row r="31" spans="1:12" ht="15.75">
      <c r="B31" s="10"/>
      <c r="C31" s="15" t="s">
        <v>157</v>
      </c>
      <c r="D31" s="15" t="s">
        <v>89</v>
      </c>
      <c r="E31" s="16">
        <f>G27-B28</f>
        <v>-46100.819999999963</v>
      </c>
      <c r="F31" s="16" t="s">
        <v>90</v>
      </c>
      <c r="G31" s="12"/>
      <c r="I31">
        <v>28</v>
      </c>
      <c r="J31" s="1">
        <v>21470</v>
      </c>
    </row>
    <row r="32" spans="1:12" ht="15.75">
      <c r="C32" s="15"/>
      <c r="D32" s="18"/>
      <c r="E32" s="18"/>
      <c r="F32" s="18"/>
      <c r="I32">
        <v>29</v>
      </c>
      <c r="J32" s="1">
        <v>25640</v>
      </c>
    </row>
    <row r="33" spans="1:12" ht="15.75">
      <c r="C33" s="15" t="s">
        <v>167</v>
      </c>
      <c r="D33" s="17" t="s">
        <v>89</v>
      </c>
      <c r="E33" s="20">
        <f>G27-B28+B26</f>
        <v>-10037.319999999963</v>
      </c>
      <c r="F33" s="17" t="s">
        <v>90</v>
      </c>
      <c r="I33">
        <v>30</v>
      </c>
      <c r="J33" s="1">
        <v>28220</v>
      </c>
    </row>
    <row r="34" spans="1:12">
      <c r="A34" s="3"/>
      <c r="F34" s="2"/>
      <c r="G34" s="2"/>
    </row>
    <row r="35" spans="1:12">
      <c r="F35" s="7"/>
      <c r="I35" t="s">
        <v>12</v>
      </c>
      <c r="J35" s="1">
        <f>SUM(J4:J34)</f>
        <v>649702.82000000007</v>
      </c>
      <c r="L35" s="1">
        <f>SUM(L4:L34)</f>
        <v>30000</v>
      </c>
    </row>
    <row r="36" spans="1:12">
      <c r="F36" s="7"/>
    </row>
    <row r="37" spans="1:12">
      <c r="B37" s="5" t="s">
        <v>76</v>
      </c>
      <c r="E37" s="2">
        <f>L35</f>
        <v>30000</v>
      </c>
    </row>
    <row r="38" spans="1:12">
      <c r="C38" s="6" t="s">
        <v>77</v>
      </c>
      <c r="D38" s="6"/>
      <c r="E38" s="7">
        <f>B23+B24</f>
        <v>24017.969999999998</v>
      </c>
      <c r="F38" s="2"/>
    </row>
    <row r="39" spans="1:12">
      <c r="C39" s="6" t="s">
        <v>78</v>
      </c>
      <c r="D39" s="6"/>
      <c r="E39" s="7">
        <f>E37-E38</f>
        <v>5982.0300000000025</v>
      </c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52" right="0.52" top="1" bottom="1" header="0" footer="0"/>
  <pageSetup scale="9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sqref="A1:IV65536"/>
    </sheetView>
  </sheetViews>
  <sheetFormatPr baseColWidth="10" defaultRowHeight="12.75"/>
  <cols>
    <col min="2" max="2" width="29.28515625" customWidth="1"/>
  </cols>
  <sheetData>
    <row r="2" spans="1:5">
      <c r="A2" t="s">
        <v>119</v>
      </c>
      <c r="C2" s="1"/>
    </row>
    <row r="3" spans="1:5">
      <c r="C3" s="1"/>
    </row>
    <row r="4" spans="1:5">
      <c r="A4" t="s">
        <v>95</v>
      </c>
      <c r="B4" t="s">
        <v>96</v>
      </c>
      <c r="C4" s="1" t="s">
        <v>97</v>
      </c>
    </row>
    <row r="5" spans="1:5">
      <c r="A5" s="4"/>
      <c r="C5" s="1"/>
      <c r="D5" t="s">
        <v>111</v>
      </c>
    </row>
    <row r="6" spans="1:5">
      <c r="A6" s="4"/>
      <c r="C6" s="1"/>
      <c r="D6" t="s">
        <v>109</v>
      </c>
      <c r="E6" t="s">
        <v>110</v>
      </c>
    </row>
    <row r="7" spans="1:5">
      <c r="A7" s="4"/>
      <c r="C7" s="1"/>
      <c r="D7" t="s">
        <v>109</v>
      </c>
    </row>
    <row r="8" spans="1:5">
      <c r="A8" s="4"/>
      <c r="C8" s="1"/>
    </row>
    <row r="9" spans="1:5">
      <c r="A9" s="4"/>
      <c r="C9" s="1"/>
    </row>
    <row r="10" spans="1:5">
      <c r="A10" s="4"/>
      <c r="C10" s="1"/>
    </row>
    <row r="11" spans="1:5">
      <c r="A11" s="4"/>
      <c r="C11" s="1"/>
    </row>
    <row r="12" spans="1:5">
      <c r="A12" s="4"/>
      <c r="C12" s="1"/>
    </row>
    <row r="13" spans="1:5">
      <c r="A13" s="4"/>
      <c r="C13" s="1"/>
    </row>
    <row r="14" spans="1:5">
      <c r="A14" s="4"/>
      <c r="C14" s="1"/>
    </row>
    <row r="15" spans="1:5">
      <c r="A15" s="4"/>
      <c r="C15" s="1"/>
    </row>
    <row r="16" spans="1:5">
      <c r="C16" s="1"/>
    </row>
    <row r="17" spans="1:3">
      <c r="B17" s="9" t="s">
        <v>12</v>
      </c>
      <c r="C17" s="8">
        <f>SUM(C5:C16)</f>
        <v>0</v>
      </c>
    </row>
    <row r="18" spans="1:3">
      <c r="C18" s="1"/>
    </row>
    <row r="19" spans="1:3">
      <c r="A19" t="s">
        <v>118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C22" s="1"/>
    </row>
    <row r="23" spans="1:3">
      <c r="C23" s="1"/>
    </row>
    <row r="24" spans="1:3">
      <c r="C24" s="1"/>
    </row>
    <row r="25" spans="1:3">
      <c r="C25" s="1"/>
    </row>
    <row r="26" spans="1:3">
      <c r="C26" s="1"/>
    </row>
    <row r="27" spans="1:3">
      <c r="B27" s="9" t="s">
        <v>12</v>
      </c>
      <c r="C27" s="8">
        <f>SUM(C22:C26)</f>
        <v>0</v>
      </c>
    </row>
  </sheetData>
  <phoneticPr fontId="3" type="noConversion"/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workbookViewId="0">
      <selection activeCell="A28" sqref="A28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123</v>
      </c>
    </row>
    <row r="3" spans="1:12">
      <c r="A3" s="1" t="s">
        <v>0</v>
      </c>
      <c r="E3" t="s">
        <v>4</v>
      </c>
      <c r="G3" s="1"/>
      <c r="I3" t="s">
        <v>114</v>
      </c>
      <c r="J3" s="1" t="s">
        <v>125</v>
      </c>
      <c r="L3" s="1" t="s">
        <v>26</v>
      </c>
    </row>
    <row r="4" spans="1:12">
      <c r="A4" s="1" t="s">
        <v>3</v>
      </c>
      <c r="B4" s="1">
        <v>242720.7</v>
      </c>
      <c r="E4" t="s">
        <v>5</v>
      </c>
      <c r="G4" s="1">
        <v>24138.48</v>
      </c>
      <c r="I4">
        <v>1</v>
      </c>
      <c r="J4" s="1">
        <v>13700</v>
      </c>
    </row>
    <row r="5" spans="1:12">
      <c r="A5" s="1" t="s">
        <v>2</v>
      </c>
      <c r="B5" s="1">
        <v>215276.18</v>
      </c>
      <c r="E5" t="s">
        <v>6</v>
      </c>
      <c r="G5" s="1">
        <v>34281.050000000003</v>
      </c>
      <c r="I5">
        <v>2</v>
      </c>
      <c r="J5" s="1">
        <v>16100</v>
      </c>
    </row>
    <row r="6" spans="1:12">
      <c r="A6" s="1" t="s">
        <v>1</v>
      </c>
      <c r="I6">
        <v>3</v>
      </c>
      <c r="J6" s="1">
        <v>8910</v>
      </c>
    </row>
    <row r="7" spans="1:12">
      <c r="G7" s="2">
        <f>G4-G5</f>
        <v>-10142.570000000003</v>
      </c>
      <c r="I7">
        <v>4</v>
      </c>
      <c r="J7" s="1">
        <v>15430</v>
      </c>
    </row>
    <row r="8" spans="1:12">
      <c r="B8" s="1">
        <f>SUM(B4:B7)</f>
        <v>457996.88</v>
      </c>
      <c r="I8">
        <v>5</v>
      </c>
      <c r="J8" s="1">
        <v>20060</v>
      </c>
    </row>
    <row r="9" spans="1:12">
      <c r="I9">
        <v>6</v>
      </c>
      <c r="J9" s="1">
        <v>26500</v>
      </c>
    </row>
    <row r="10" spans="1:12">
      <c r="I10">
        <v>7</v>
      </c>
      <c r="J10" s="1">
        <v>17170</v>
      </c>
      <c r="L10" s="1">
        <v>10000</v>
      </c>
    </row>
    <row r="11" spans="1:12">
      <c r="A11" s="1" t="s">
        <v>15</v>
      </c>
      <c r="I11">
        <v>8</v>
      </c>
      <c r="J11" s="1">
        <v>14400</v>
      </c>
    </row>
    <row r="12" spans="1:12">
      <c r="I12">
        <v>9</v>
      </c>
      <c r="J12" s="1">
        <v>12230</v>
      </c>
    </row>
    <row r="13" spans="1:12">
      <c r="A13" s="1" t="s">
        <v>18</v>
      </c>
      <c r="E13" t="s">
        <v>19</v>
      </c>
      <c r="I13">
        <v>10</v>
      </c>
      <c r="J13" s="1">
        <v>5800</v>
      </c>
    </row>
    <row r="14" spans="1:12">
      <c r="A14" s="1" t="s">
        <v>16</v>
      </c>
      <c r="B14" s="1">
        <f>G4</f>
        <v>24138.48</v>
      </c>
      <c r="E14" t="s">
        <v>8</v>
      </c>
      <c r="G14" s="2">
        <f>J35</f>
        <v>516573.89000000007</v>
      </c>
      <c r="I14">
        <v>11</v>
      </c>
      <c r="J14" s="1">
        <v>9980</v>
      </c>
    </row>
    <row r="15" spans="1:12">
      <c r="A15" s="1" t="s">
        <v>17</v>
      </c>
      <c r="B15" s="1">
        <f>B8</f>
        <v>457996.88</v>
      </c>
      <c r="G15" s="2"/>
      <c r="I15">
        <v>12</v>
      </c>
      <c r="J15" s="1">
        <v>22100</v>
      </c>
    </row>
    <row r="16" spans="1:12">
      <c r="I16">
        <v>13</v>
      </c>
      <c r="J16" s="1">
        <v>28150</v>
      </c>
    </row>
    <row r="17" spans="1:12">
      <c r="I17">
        <v>14</v>
      </c>
      <c r="J17" s="1">
        <v>22191</v>
      </c>
      <c r="L17" s="1">
        <v>10000</v>
      </c>
    </row>
    <row r="18" spans="1:12">
      <c r="B18" s="1">
        <f>SUM(B14:B17)</f>
        <v>482135.36</v>
      </c>
      <c r="G18" s="2">
        <f>SUM(G14:G17)</f>
        <v>516573.89000000007</v>
      </c>
      <c r="I18">
        <v>15</v>
      </c>
      <c r="J18" s="1">
        <v>16050</v>
      </c>
    </row>
    <row r="19" spans="1:12">
      <c r="I19">
        <v>16</v>
      </c>
      <c r="J19" s="1">
        <v>16159.4</v>
      </c>
    </row>
    <row r="20" spans="1:12">
      <c r="I20">
        <v>17</v>
      </c>
      <c r="J20" s="1">
        <v>11850</v>
      </c>
    </row>
    <row r="21" spans="1:12">
      <c r="I21">
        <v>18</v>
      </c>
      <c r="J21" s="1">
        <v>9760</v>
      </c>
    </row>
    <row r="22" spans="1:12">
      <c r="A22" s="1" t="s">
        <v>21</v>
      </c>
      <c r="I22">
        <v>19</v>
      </c>
      <c r="J22" s="1">
        <v>17450.02</v>
      </c>
    </row>
    <row r="23" spans="1:12">
      <c r="A23" s="1" t="s">
        <v>22</v>
      </c>
      <c r="B23" s="1">
        <v>18732</v>
      </c>
      <c r="E23" s="1" t="s">
        <v>27</v>
      </c>
      <c r="F23" s="1"/>
      <c r="G23" s="1">
        <f>G18-B18</f>
        <v>34438.530000000086</v>
      </c>
      <c r="I23">
        <v>20</v>
      </c>
      <c r="J23" s="1">
        <v>24150</v>
      </c>
    </row>
    <row r="24" spans="1:12">
      <c r="A24" s="1" t="s">
        <v>23</v>
      </c>
      <c r="B24" s="1">
        <v>5556.29</v>
      </c>
      <c r="E24" s="1" t="s">
        <v>20</v>
      </c>
      <c r="F24" s="1"/>
      <c r="G24" s="1">
        <f>G5</f>
        <v>34281.050000000003</v>
      </c>
      <c r="H24" t="s">
        <v>34</v>
      </c>
      <c r="I24">
        <v>21</v>
      </c>
      <c r="J24" s="1">
        <v>18950</v>
      </c>
      <c r="L24" s="1">
        <v>5000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17600</v>
      </c>
    </row>
    <row r="26" spans="1:12">
      <c r="A26" s="1" t="s">
        <v>127</v>
      </c>
      <c r="B26" s="10">
        <v>3636.59</v>
      </c>
      <c r="H26" s="2"/>
      <c r="I26">
        <v>23</v>
      </c>
      <c r="J26" s="1">
        <v>12070</v>
      </c>
    </row>
    <row r="27" spans="1:12">
      <c r="A27" s="1" t="s">
        <v>55</v>
      </c>
      <c r="B27" s="1">
        <v>46100.82</v>
      </c>
      <c r="E27" s="1" t="s">
        <v>12</v>
      </c>
      <c r="F27" s="1"/>
      <c r="G27" s="1">
        <f>SUM(G23:G25)</f>
        <v>68719.580000000089</v>
      </c>
      <c r="I27">
        <v>24</v>
      </c>
      <c r="J27" s="1">
        <v>8180</v>
      </c>
    </row>
    <row r="28" spans="1:12">
      <c r="I28">
        <v>25</v>
      </c>
      <c r="J28" s="1">
        <v>10060</v>
      </c>
    </row>
    <row r="29" spans="1:12">
      <c r="A29" s="1" t="s">
        <v>12</v>
      </c>
      <c r="B29" s="1">
        <f>SUM(B23:B27)</f>
        <v>94025.700000000012</v>
      </c>
      <c r="I29">
        <v>26</v>
      </c>
      <c r="J29" s="1">
        <v>23577.84</v>
      </c>
    </row>
    <row r="30" spans="1:12">
      <c r="E30" s="2"/>
      <c r="F30" s="2"/>
      <c r="I30">
        <v>27</v>
      </c>
      <c r="J30" s="1">
        <v>21100</v>
      </c>
    </row>
    <row r="31" spans="1:12" ht="15.75">
      <c r="B31" s="10"/>
      <c r="C31" s="15" t="s">
        <v>157</v>
      </c>
      <c r="D31" s="15" t="s">
        <v>89</v>
      </c>
      <c r="E31" s="16">
        <f>G27-B29</f>
        <v>-25306.119999999923</v>
      </c>
      <c r="F31" s="16" t="s">
        <v>90</v>
      </c>
      <c r="I31">
        <v>28</v>
      </c>
      <c r="J31" s="1">
        <v>19920</v>
      </c>
    </row>
    <row r="32" spans="1:12" ht="15.75">
      <c r="C32" s="15"/>
      <c r="D32" s="18"/>
      <c r="E32" s="18"/>
      <c r="F32" s="18"/>
      <c r="I32">
        <v>29</v>
      </c>
      <c r="J32" s="1">
        <v>15700</v>
      </c>
    </row>
    <row r="33" spans="1:12" ht="15.75">
      <c r="C33" s="15" t="s">
        <v>168</v>
      </c>
      <c r="D33" s="17"/>
      <c r="E33" s="20">
        <f>G27-B29+B27</f>
        <v>20794.700000000077</v>
      </c>
      <c r="F33" s="17"/>
      <c r="I33">
        <v>30</v>
      </c>
      <c r="J33" s="1">
        <v>15620.75</v>
      </c>
    </row>
    <row r="34" spans="1:12">
      <c r="A34" s="3"/>
      <c r="F34" s="2"/>
      <c r="G34" s="2"/>
      <c r="H34" s="2"/>
      <c r="I34">
        <v>31</v>
      </c>
      <c r="J34" s="1">
        <v>25654.880000000001</v>
      </c>
    </row>
    <row r="35" spans="1:12">
      <c r="F35" s="7"/>
      <c r="I35" t="s">
        <v>12</v>
      </c>
      <c r="J35" s="1">
        <f>SUM(J4:J34)</f>
        <v>516573.89000000007</v>
      </c>
      <c r="L35" s="1">
        <f>SUM(L4:L34)</f>
        <v>25000</v>
      </c>
    </row>
    <row r="36" spans="1:12">
      <c r="B36" s="5" t="s">
        <v>76</v>
      </c>
      <c r="E36" s="2">
        <f>L35</f>
        <v>25000</v>
      </c>
      <c r="F36" s="7"/>
    </row>
    <row r="37" spans="1:12">
      <c r="C37" s="6" t="s">
        <v>77</v>
      </c>
      <c r="D37" s="6"/>
      <c r="E37" s="7">
        <f>B23+B24</f>
        <v>24288.29</v>
      </c>
    </row>
    <row r="38" spans="1:12">
      <c r="C38" s="6" t="s">
        <v>78</v>
      </c>
      <c r="D38" s="6"/>
      <c r="E38" s="7">
        <f>E36-E37</f>
        <v>711.70999999999913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0.4" bottom="0.73" header="0" footer="0"/>
  <pageSetup scale="9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sqref="A1:IV65536"/>
    </sheetView>
  </sheetViews>
  <sheetFormatPr baseColWidth="10" defaultRowHeight="12.75"/>
  <cols>
    <col min="2" max="2" width="29.28515625" customWidth="1"/>
  </cols>
  <sheetData>
    <row r="2" spans="1:5">
      <c r="A2" t="s">
        <v>124</v>
      </c>
      <c r="C2" s="1"/>
    </row>
    <row r="3" spans="1:5">
      <c r="C3" s="1"/>
    </row>
    <row r="4" spans="1:5">
      <c r="A4" t="s">
        <v>95</v>
      </c>
      <c r="B4" t="s">
        <v>96</v>
      </c>
      <c r="C4" s="1" t="s">
        <v>97</v>
      </c>
    </row>
    <row r="5" spans="1:5">
      <c r="A5" s="4"/>
      <c r="C5" s="1"/>
      <c r="D5" t="s">
        <v>111</v>
      </c>
    </row>
    <row r="6" spans="1:5">
      <c r="A6" s="4"/>
      <c r="C6" s="1"/>
      <c r="D6" t="s">
        <v>109</v>
      </c>
      <c r="E6" t="s">
        <v>110</v>
      </c>
    </row>
    <row r="7" spans="1:5">
      <c r="A7" s="4"/>
      <c r="C7" s="1"/>
      <c r="D7" t="s">
        <v>109</v>
      </c>
    </row>
    <row r="8" spans="1:5">
      <c r="A8" s="4"/>
      <c r="C8" s="1"/>
    </row>
    <row r="9" spans="1:5">
      <c r="A9" s="4"/>
      <c r="C9" s="1"/>
    </row>
    <row r="10" spans="1:5">
      <c r="A10" s="4"/>
      <c r="C10" s="1"/>
    </row>
    <row r="11" spans="1:5">
      <c r="A11" s="4"/>
      <c r="C11" s="1"/>
    </row>
    <row r="12" spans="1:5">
      <c r="A12" s="4"/>
      <c r="C12" s="1"/>
    </row>
    <row r="13" spans="1:5">
      <c r="A13" s="4"/>
      <c r="C13" s="1">
        <v>5211.29</v>
      </c>
    </row>
    <row r="14" spans="1:5">
      <c r="A14" s="4"/>
      <c r="C14" s="1">
        <v>345</v>
      </c>
    </row>
    <row r="15" spans="1:5">
      <c r="A15" s="4"/>
      <c r="C15" s="1"/>
    </row>
    <row r="16" spans="1:5">
      <c r="C16" s="1"/>
    </row>
    <row r="17" spans="1:3">
      <c r="B17" s="9" t="s">
        <v>12</v>
      </c>
      <c r="C17" s="8">
        <f>SUM(C5:C16)</f>
        <v>5556.29</v>
      </c>
    </row>
    <row r="18" spans="1:3">
      <c r="C18" s="1"/>
    </row>
    <row r="19" spans="1:3">
      <c r="A19" t="s">
        <v>118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39362</v>
      </c>
      <c r="B22" t="s">
        <v>126</v>
      </c>
      <c r="C22" s="1">
        <v>4683</v>
      </c>
    </row>
    <row r="23" spans="1:3">
      <c r="A23" s="4">
        <v>39369</v>
      </c>
      <c r="B23" t="s">
        <v>126</v>
      </c>
      <c r="C23" s="1">
        <v>4683</v>
      </c>
    </row>
    <row r="24" spans="1:3">
      <c r="A24" s="4">
        <v>39376</v>
      </c>
      <c r="B24" t="s">
        <v>126</v>
      </c>
      <c r="C24" s="1">
        <v>4683</v>
      </c>
    </row>
    <row r="25" spans="1:3">
      <c r="A25" s="4">
        <v>39383</v>
      </c>
      <c r="B25" t="s">
        <v>126</v>
      </c>
      <c r="C25" s="1">
        <v>4683</v>
      </c>
    </row>
    <row r="26" spans="1:3">
      <c r="C26" s="1"/>
    </row>
    <row r="27" spans="1:3">
      <c r="B27" s="9" t="s">
        <v>12</v>
      </c>
      <c r="C27" s="8">
        <f>SUM(C22:C26)</f>
        <v>18732</v>
      </c>
    </row>
  </sheetData>
  <phoneticPr fontId="3" type="noConversion"/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workbookViewId="0">
      <selection activeCell="A28" sqref="A28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3">
      <c r="A1" s="1" t="s">
        <v>30</v>
      </c>
    </row>
    <row r="2" spans="1:13">
      <c r="A2" s="1" t="s">
        <v>128</v>
      </c>
    </row>
    <row r="3" spans="1:13">
      <c r="A3" s="1" t="s">
        <v>0</v>
      </c>
      <c r="E3" t="s">
        <v>4</v>
      </c>
      <c r="G3" s="1"/>
      <c r="I3" t="s">
        <v>114</v>
      </c>
      <c r="J3" s="1" t="s">
        <v>129</v>
      </c>
      <c r="L3" s="1" t="s">
        <v>26</v>
      </c>
    </row>
    <row r="4" spans="1:13">
      <c r="A4" s="1" t="s">
        <v>3</v>
      </c>
      <c r="B4" s="1">
        <v>332540.71999999997</v>
      </c>
      <c r="E4" t="s">
        <v>5</v>
      </c>
      <c r="G4" s="1">
        <v>35341.69</v>
      </c>
      <c r="I4">
        <v>1</v>
      </c>
      <c r="J4" s="1">
        <v>11740</v>
      </c>
    </row>
    <row r="5" spans="1:13">
      <c r="A5" s="1" t="s">
        <v>2</v>
      </c>
      <c r="B5" s="1">
        <v>253273.79</v>
      </c>
      <c r="E5" t="s">
        <v>6</v>
      </c>
      <c r="G5" s="1">
        <v>46064.41</v>
      </c>
      <c r="I5">
        <v>2</v>
      </c>
      <c r="J5" s="1">
        <v>16104</v>
      </c>
      <c r="M5" t="s">
        <v>131</v>
      </c>
    </row>
    <row r="6" spans="1:13">
      <c r="A6" s="1" t="s">
        <v>1</v>
      </c>
      <c r="B6" s="1">
        <v>1519</v>
      </c>
      <c r="I6">
        <v>3</v>
      </c>
      <c r="J6" s="1">
        <v>22400</v>
      </c>
    </row>
    <row r="7" spans="1:13">
      <c r="G7" s="2">
        <f>G4-G5</f>
        <v>-10722.720000000001</v>
      </c>
      <c r="I7">
        <v>4</v>
      </c>
      <c r="J7" s="1">
        <v>20950</v>
      </c>
      <c r="L7" s="1">
        <v>5000</v>
      </c>
    </row>
    <row r="8" spans="1:13">
      <c r="B8" s="1">
        <f>SUM(B4:B7)</f>
        <v>587333.51</v>
      </c>
      <c r="I8">
        <v>5</v>
      </c>
      <c r="J8" s="1">
        <v>16950</v>
      </c>
    </row>
    <row r="9" spans="1:13">
      <c r="I9">
        <v>6</v>
      </c>
      <c r="J9" s="1">
        <v>22739</v>
      </c>
    </row>
    <row r="10" spans="1:13">
      <c r="I10">
        <v>7</v>
      </c>
      <c r="J10" s="1">
        <v>7873</v>
      </c>
    </row>
    <row r="11" spans="1:13">
      <c r="A11" s="1" t="s">
        <v>15</v>
      </c>
      <c r="I11">
        <v>8</v>
      </c>
      <c r="J11" s="1">
        <v>18700</v>
      </c>
    </row>
    <row r="12" spans="1:13">
      <c r="I12">
        <v>9</v>
      </c>
      <c r="J12" s="1">
        <v>20677.7</v>
      </c>
    </row>
    <row r="13" spans="1:13">
      <c r="A13" s="1" t="s">
        <v>18</v>
      </c>
      <c r="E13" t="s">
        <v>19</v>
      </c>
      <c r="I13">
        <v>10</v>
      </c>
      <c r="J13" s="1">
        <v>21244.66</v>
      </c>
    </row>
    <row r="14" spans="1:13">
      <c r="A14" s="1" t="s">
        <v>16</v>
      </c>
      <c r="B14" s="1">
        <f>G4</f>
        <v>35341.69</v>
      </c>
      <c r="E14" t="s">
        <v>8</v>
      </c>
      <c r="G14" s="2">
        <f>J35</f>
        <v>629505.4</v>
      </c>
      <c r="I14">
        <v>11</v>
      </c>
      <c r="J14" s="1">
        <v>27850</v>
      </c>
      <c r="L14" s="1">
        <v>5000</v>
      </c>
    </row>
    <row r="15" spans="1:13">
      <c r="A15" s="1" t="s">
        <v>17</v>
      </c>
      <c r="B15" s="1">
        <f>B8</f>
        <v>587333.51</v>
      </c>
      <c r="G15" s="2"/>
      <c r="I15">
        <v>12</v>
      </c>
      <c r="J15" s="1">
        <v>17500</v>
      </c>
    </row>
    <row r="16" spans="1:13">
      <c r="I16">
        <v>13</v>
      </c>
      <c r="J16" s="1">
        <v>15050</v>
      </c>
    </row>
    <row r="17" spans="1:13">
      <c r="I17">
        <v>14</v>
      </c>
      <c r="J17" s="1">
        <v>12550</v>
      </c>
    </row>
    <row r="18" spans="1:13">
      <c r="B18" s="1">
        <f>SUM(B14:B17)</f>
        <v>622675.19999999995</v>
      </c>
      <c r="G18" s="2">
        <f>SUM(G14:G17)</f>
        <v>629505.4</v>
      </c>
      <c r="I18">
        <v>15</v>
      </c>
      <c r="J18" s="1">
        <v>19265.5</v>
      </c>
    </row>
    <row r="19" spans="1:13">
      <c r="I19">
        <v>16</v>
      </c>
      <c r="J19" s="1">
        <v>30800.78</v>
      </c>
    </row>
    <row r="20" spans="1:13">
      <c r="I20">
        <v>17</v>
      </c>
      <c r="J20" s="1">
        <v>25650</v>
      </c>
    </row>
    <row r="21" spans="1:13">
      <c r="I21">
        <v>18</v>
      </c>
      <c r="J21" s="1">
        <v>24354.98</v>
      </c>
      <c r="L21" s="1">
        <v>5000</v>
      </c>
    </row>
    <row r="22" spans="1:13">
      <c r="A22" s="1" t="s">
        <v>21</v>
      </c>
      <c r="I22">
        <v>19</v>
      </c>
      <c r="J22" s="1">
        <v>15200</v>
      </c>
    </row>
    <row r="23" spans="1:13">
      <c r="A23" s="1" t="s">
        <v>22</v>
      </c>
      <c r="B23" s="1">
        <v>19265</v>
      </c>
      <c r="E23" s="1" t="s">
        <v>27</v>
      </c>
      <c r="F23" s="1"/>
      <c r="G23" s="1">
        <f>G18-B18</f>
        <v>6830.2000000000698</v>
      </c>
      <c r="I23">
        <v>20</v>
      </c>
      <c r="J23" s="1">
        <v>21100</v>
      </c>
    </row>
    <row r="24" spans="1:13">
      <c r="A24" s="1" t="s">
        <v>23</v>
      </c>
      <c r="B24" s="1">
        <v>2560.5</v>
      </c>
      <c r="E24" s="1" t="s">
        <v>20</v>
      </c>
      <c r="F24" s="1"/>
      <c r="G24" s="1">
        <f>G5</f>
        <v>46064.41</v>
      </c>
      <c r="H24" t="s">
        <v>34</v>
      </c>
      <c r="I24">
        <v>21</v>
      </c>
      <c r="J24" s="1">
        <v>36424.5</v>
      </c>
      <c r="M24" t="s">
        <v>130</v>
      </c>
    </row>
    <row r="25" spans="1:13">
      <c r="A25" s="1" t="s">
        <v>24</v>
      </c>
      <c r="B25" s="1">
        <v>20000</v>
      </c>
      <c r="E25" t="s">
        <v>116</v>
      </c>
      <c r="G25" s="1"/>
      <c r="I25">
        <v>22</v>
      </c>
      <c r="J25" s="1">
        <v>17034.919999999998</v>
      </c>
    </row>
    <row r="26" spans="1:13">
      <c r="A26" s="1" t="s">
        <v>127</v>
      </c>
      <c r="B26" s="10"/>
      <c r="H26" s="2"/>
      <c r="I26">
        <v>23</v>
      </c>
      <c r="J26" s="1">
        <v>25899.9</v>
      </c>
    </row>
    <row r="27" spans="1:13">
      <c r="A27" s="1" t="s">
        <v>55</v>
      </c>
      <c r="B27" s="1">
        <v>25306.12</v>
      </c>
      <c r="E27" s="1" t="s">
        <v>12</v>
      </c>
      <c r="F27" s="1"/>
      <c r="G27" s="1">
        <f>SUM(G23:G25)</f>
        <v>52894.610000000073</v>
      </c>
      <c r="I27">
        <v>24</v>
      </c>
      <c r="J27" s="1">
        <v>29399.96</v>
      </c>
    </row>
    <row r="28" spans="1:13">
      <c r="I28">
        <v>25</v>
      </c>
      <c r="J28" s="1">
        <v>23450</v>
      </c>
      <c r="L28" s="1">
        <v>5000</v>
      </c>
    </row>
    <row r="29" spans="1:13">
      <c r="A29" s="1" t="s">
        <v>12</v>
      </c>
      <c r="B29" s="1">
        <f>SUM(B23:B27)</f>
        <v>67131.62</v>
      </c>
      <c r="I29">
        <v>26</v>
      </c>
      <c r="J29" s="1">
        <v>17626.5</v>
      </c>
    </row>
    <row r="30" spans="1:13">
      <c r="E30" s="2"/>
      <c r="F30" s="2"/>
      <c r="I30">
        <v>27</v>
      </c>
      <c r="J30" s="1">
        <v>11890</v>
      </c>
    </row>
    <row r="31" spans="1:13" ht="15.75">
      <c r="B31" s="14"/>
      <c r="C31" s="15" t="s">
        <v>157</v>
      </c>
      <c r="D31" s="15" t="s">
        <v>89</v>
      </c>
      <c r="E31" s="16">
        <f>G27-B29</f>
        <v>-14237.009999999922</v>
      </c>
      <c r="F31" s="16" t="s">
        <v>90</v>
      </c>
      <c r="G31" s="17"/>
      <c r="I31">
        <v>28</v>
      </c>
      <c r="J31" s="1">
        <v>29600</v>
      </c>
    </row>
    <row r="32" spans="1:13" ht="15.75">
      <c r="B32" s="14"/>
      <c r="C32" s="15"/>
      <c r="D32" s="18"/>
      <c r="E32" s="18"/>
      <c r="F32" s="18"/>
      <c r="G32" s="17"/>
      <c r="I32">
        <v>29</v>
      </c>
      <c r="J32" s="1">
        <v>21100</v>
      </c>
    </row>
    <row r="33" spans="1:12" ht="15.75">
      <c r="B33" s="19"/>
      <c r="C33" s="15" t="s">
        <v>168</v>
      </c>
      <c r="D33" s="17"/>
      <c r="E33" s="20">
        <f>G27-B29+B27</f>
        <v>11069.110000000077</v>
      </c>
      <c r="F33" s="17"/>
      <c r="G33" s="17"/>
      <c r="I33">
        <v>30</v>
      </c>
      <c r="J33" s="1">
        <v>28380</v>
      </c>
    </row>
    <row r="34" spans="1:12">
      <c r="H34" s="2"/>
    </row>
    <row r="35" spans="1:12">
      <c r="I35" t="s">
        <v>12</v>
      </c>
      <c r="J35" s="1">
        <f>SUM(J4:J34)</f>
        <v>629505.4</v>
      </c>
      <c r="L35" s="1">
        <f>SUM(L4:L34)</f>
        <v>20000</v>
      </c>
    </row>
    <row r="36" spans="1:12">
      <c r="A36" s="3"/>
      <c r="B36" s="5" t="s">
        <v>76</v>
      </c>
      <c r="E36" s="2">
        <f>L35</f>
        <v>20000</v>
      </c>
      <c r="F36" s="2"/>
      <c r="G36" s="2"/>
    </row>
    <row r="37" spans="1:12">
      <c r="C37" s="6" t="s">
        <v>77</v>
      </c>
      <c r="D37" s="6"/>
      <c r="E37" s="7">
        <f>B23+B24</f>
        <v>21825.5</v>
      </c>
      <c r="F37" s="7"/>
    </row>
    <row r="38" spans="1:12">
      <c r="C38" s="6" t="s">
        <v>78</v>
      </c>
      <c r="D38" s="6"/>
      <c r="E38" s="7">
        <f>E36-E37</f>
        <v>-1825.5</v>
      </c>
      <c r="F38" s="7"/>
      <c r="G38" t="s">
        <v>133</v>
      </c>
    </row>
    <row r="39" spans="1:12">
      <c r="C39" t="s">
        <v>132</v>
      </c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0.56000000000000005" bottom="1" header="0" footer="0"/>
  <pageSetup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sqref="A1:IV65536"/>
    </sheetView>
  </sheetViews>
  <sheetFormatPr baseColWidth="10" defaultRowHeight="12.75"/>
  <cols>
    <col min="2" max="2" width="29.28515625" customWidth="1"/>
  </cols>
  <sheetData>
    <row r="2" spans="1:5">
      <c r="A2" t="s">
        <v>135</v>
      </c>
      <c r="C2" s="1"/>
    </row>
    <row r="3" spans="1:5">
      <c r="C3" s="1"/>
    </row>
    <row r="4" spans="1:5">
      <c r="A4" t="s">
        <v>95</v>
      </c>
      <c r="B4" t="s">
        <v>96</v>
      </c>
      <c r="C4" s="1" t="s">
        <v>97</v>
      </c>
    </row>
    <row r="5" spans="1:5">
      <c r="A5" s="4"/>
      <c r="C5" s="1"/>
      <c r="D5" t="s">
        <v>111</v>
      </c>
    </row>
    <row r="6" spans="1:5">
      <c r="A6" s="4"/>
      <c r="C6" s="1"/>
      <c r="D6" t="s">
        <v>109</v>
      </c>
      <c r="E6" t="s">
        <v>110</v>
      </c>
    </row>
    <row r="7" spans="1:5">
      <c r="A7" s="4"/>
      <c r="C7" s="1"/>
      <c r="D7" t="s">
        <v>109</v>
      </c>
    </row>
    <row r="8" spans="1:5">
      <c r="A8" s="4"/>
      <c r="C8" s="1"/>
    </row>
    <row r="9" spans="1:5">
      <c r="A9" s="4"/>
      <c r="C9" s="1"/>
    </row>
    <row r="10" spans="1:5">
      <c r="A10" s="4"/>
      <c r="C10" s="1"/>
    </row>
    <row r="11" spans="1:5">
      <c r="A11" s="4"/>
      <c r="C11" s="1"/>
    </row>
    <row r="12" spans="1:5">
      <c r="A12" s="4"/>
      <c r="C12" s="1"/>
    </row>
    <row r="13" spans="1:5">
      <c r="A13" s="4"/>
      <c r="C13" s="1"/>
    </row>
    <row r="14" spans="1:5">
      <c r="A14" s="4"/>
      <c r="C14" s="1"/>
    </row>
    <row r="15" spans="1:5">
      <c r="A15" s="4"/>
      <c r="C15" s="1"/>
    </row>
    <row r="16" spans="1:5">
      <c r="C16" s="1"/>
    </row>
    <row r="17" spans="1:4">
      <c r="B17" s="9" t="s">
        <v>12</v>
      </c>
      <c r="C17" s="8">
        <f>SUM(C5:C16)</f>
        <v>0</v>
      </c>
    </row>
    <row r="18" spans="1:4">
      <c r="C18" s="1"/>
    </row>
    <row r="19" spans="1:4">
      <c r="A19" t="s">
        <v>134</v>
      </c>
      <c r="C19" s="1"/>
    </row>
    <row r="20" spans="1:4">
      <c r="C20" s="1"/>
    </row>
    <row r="21" spans="1:4">
      <c r="A21" t="s">
        <v>99</v>
      </c>
      <c r="B21" t="s">
        <v>98</v>
      </c>
      <c r="C21" s="1" t="s">
        <v>97</v>
      </c>
    </row>
    <row r="22" spans="1:4">
      <c r="A22" s="4">
        <v>39362</v>
      </c>
      <c r="B22" t="s">
        <v>126</v>
      </c>
      <c r="C22" s="1">
        <v>4683</v>
      </c>
    </row>
    <row r="23" spans="1:4">
      <c r="A23" s="4">
        <v>39369</v>
      </c>
      <c r="B23" t="s">
        <v>126</v>
      </c>
      <c r="C23" s="1">
        <v>4683</v>
      </c>
    </row>
    <row r="24" spans="1:4">
      <c r="A24" s="4">
        <v>39376</v>
      </c>
      <c r="B24" t="s">
        <v>126</v>
      </c>
      <c r="C24" s="1">
        <v>4683</v>
      </c>
    </row>
    <row r="25" spans="1:4">
      <c r="A25" s="4">
        <v>39383</v>
      </c>
      <c r="B25" t="s">
        <v>126</v>
      </c>
      <c r="C25" s="1">
        <v>5216</v>
      </c>
      <c r="D25" t="s">
        <v>10</v>
      </c>
    </row>
    <row r="26" spans="1:4">
      <c r="C26" s="1"/>
    </row>
    <row r="27" spans="1:4">
      <c r="B27" s="9" t="s">
        <v>12</v>
      </c>
      <c r="C27" s="8">
        <f>SUM(C22:C26)</f>
        <v>19265</v>
      </c>
    </row>
  </sheetData>
  <phoneticPr fontId="3" type="noConversion"/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workbookViewId="0">
      <selection activeCell="B5" sqref="B5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4.140625" customWidth="1"/>
  </cols>
  <sheetData>
    <row r="1" spans="1:12">
      <c r="A1" s="1" t="s">
        <v>30</v>
      </c>
    </row>
    <row r="2" spans="1:12">
      <c r="A2" s="1" t="s">
        <v>138</v>
      </c>
    </row>
    <row r="3" spans="1:12">
      <c r="A3" s="1" t="s">
        <v>156</v>
      </c>
      <c r="E3" t="s">
        <v>4</v>
      </c>
      <c r="G3" s="1"/>
      <c r="I3" t="s">
        <v>114</v>
      </c>
      <c r="J3" s="1" t="s">
        <v>139</v>
      </c>
      <c r="L3" s="1" t="s">
        <v>26</v>
      </c>
    </row>
    <row r="4" spans="1:12">
      <c r="A4" s="1" t="s">
        <v>3</v>
      </c>
      <c r="B4" s="1">
        <v>489794.52</v>
      </c>
      <c r="E4" t="s">
        <v>5</v>
      </c>
      <c r="G4" s="1">
        <v>46064.41</v>
      </c>
      <c r="I4">
        <v>1</v>
      </c>
      <c r="J4" s="1">
        <v>21450</v>
      </c>
    </row>
    <row r="5" spans="1:12">
      <c r="A5" s="1" t="s">
        <v>2</v>
      </c>
      <c r="B5" s="1">
        <f>208723.85+4300</f>
        <v>213023.85</v>
      </c>
      <c r="E5" t="s">
        <v>6</v>
      </c>
      <c r="G5" s="1">
        <v>36561.19</v>
      </c>
      <c r="H5" t="s">
        <v>155</v>
      </c>
      <c r="I5">
        <v>2</v>
      </c>
      <c r="J5" s="1">
        <v>23500</v>
      </c>
      <c r="L5" s="1">
        <v>5000</v>
      </c>
    </row>
    <row r="6" spans="1:12">
      <c r="A6" s="1" t="s">
        <v>1</v>
      </c>
      <c r="I6">
        <v>3</v>
      </c>
      <c r="J6" s="1">
        <v>20100</v>
      </c>
    </row>
    <row r="7" spans="1:12">
      <c r="G7" s="2">
        <f>G4-G5</f>
        <v>9503.2200000000012</v>
      </c>
      <c r="I7">
        <v>4</v>
      </c>
      <c r="J7" s="1">
        <v>13790</v>
      </c>
    </row>
    <row r="8" spans="1:12">
      <c r="B8" s="1">
        <f>SUM(B4:B7)</f>
        <v>702818.37</v>
      </c>
      <c r="I8">
        <v>5</v>
      </c>
      <c r="J8" s="1">
        <v>28810</v>
      </c>
    </row>
    <row r="9" spans="1:12">
      <c r="I9">
        <v>6</v>
      </c>
      <c r="J9" s="1">
        <v>13350</v>
      </c>
    </row>
    <row r="10" spans="1:12">
      <c r="I10">
        <v>7</v>
      </c>
      <c r="J10" s="1">
        <v>24310</v>
      </c>
    </row>
    <row r="11" spans="1:12">
      <c r="A11" s="1" t="s">
        <v>15</v>
      </c>
      <c r="I11">
        <v>8</v>
      </c>
      <c r="J11" s="1">
        <v>20400</v>
      </c>
    </row>
    <row r="12" spans="1:12">
      <c r="I12">
        <v>9</v>
      </c>
      <c r="J12" s="1">
        <v>24035</v>
      </c>
      <c r="L12" s="1">
        <v>5000</v>
      </c>
    </row>
    <row r="13" spans="1:12">
      <c r="A13" s="1" t="s">
        <v>18</v>
      </c>
      <c r="E13" t="s">
        <v>19</v>
      </c>
      <c r="I13">
        <v>10</v>
      </c>
      <c r="J13" s="1">
        <v>23450</v>
      </c>
    </row>
    <row r="14" spans="1:12">
      <c r="A14" s="1" t="s">
        <v>16</v>
      </c>
      <c r="B14" s="1">
        <f>G4</f>
        <v>46064.41</v>
      </c>
      <c r="E14" t="s">
        <v>8</v>
      </c>
      <c r="G14" s="2">
        <f>J37</f>
        <v>771397.9</v>
      </c>
      <c r="I14">
        <v>11</v>
      </c>
      <c r="J14" s="1">
        <v>15500</v>
      </c>
    </row>
    <row r="15" spans="1:12">
      <c r="A15" s="1" t="s">
        <v>17</v>
      </c>
      <c r="B15" s="1">
        <f>B8</f>
        <v>702818.37</v>
      </c>
      <c r="G15" s="2"/>
      <c r="I15">
        <v>12</v>
      </c>
      <c r="J15" s="1">
        <v>12950</v>
      </c>
    </row>
    <row r="16" spans="1:12">
      <c r="I16">
        <v>13</v>
      </c>
      <c r="J16" s="1">
        <v>14800</v>
      </c>
    </row>
    <row r="17" spans="1:13">
      <c r="I17">
        <v>14</v>
      </c>
      <c r="J17" s="1">
        <v>46999.95</v>
      </c>
    </row>
    <row r="18" spans="1:13">
      <c r="B18" s="1">
        <f>SUM(B14:B17)</f>
        <v>748882.78</v>
      </c>
      <c r="G18" s="2">
        <f>SUM(G14:G17)</f>
        <v>771397.9</v>
      </c>
      <c r="I18">
        <v>15</v>
      </c>
      <c r="J18" s="1">
        <v>27000</v>
      </c>
    </row>
    <row r="19" spans="1:13">
      <c r="I19">
        <v>16</v>
      </c>
      <c r="J19" s="1">
        <v>20500</v>
      </c>
      <c r="L19" s="1">
        <v>5000</v>
      </c>
    </row>
    <row r="20" spans="1:13">
      <c r="I20">
        <v>17</v>
      </c>
      <c r="J20" s="1">
        <v>15150</v>
      </c>
    </row>
    <row r="21" spans="1:13">
      <c r="I21">
        <v>18</v>
      </c>
      <c r="J21" s="1">
        <v>11590</v>
      </c>
    </row>
    <row r="22" spans="1:13">
      <c r="A22" s="1" t="s">
        <v>21</v>
      </c>
      <c r="I22">
        <v>19</v>
      </c>
      <c r="J22" s="1">
        <v>18200</v>
      </c>
    </row>
    <row r="23" spans="1:13">
      <c r="A23" s="1" t="s">
        <v>22</v>
      </c>
      <c r="B23" s="11">
        <v>32371.51</v>
      </c>
      <c r="E23" s="1" t="s">
        <v>27</v>
      </c>
      <c r="F23" s="1"/>
      <c r="G23" s="1">
        <f>G18-B18</f>
        <v>22515.119999999995</v>
      </c>
      <c r="I23">
        <v>20</v>
      </c>
      <c r="J23" s="1">
        <v>32964.050000000003</v>
      </c>
    </row>
    <row r="24" spans="1:13">
      <c r="A24" s="1" t="s">
        <v>23</v>
      </c>
      <c r="B24" s="1">
        <v>3162.36</v>
      </c>
      <c r="E24" s="1" t="s">
        <v>20</v>
      </c>
      <c r="F24" s="1"/>
      <c r="G24" s="1">
        <f>G5</f>
        <v>36561.19</v>
      </c>
      <c r="H24" t="s">
        <v>34</v>
      </c>
      <c r="I24">
        <v>21</v>
      </c>
      <c r="J24" s="1">
        <v>47919.9</v>
      </c>
    </row>
    <row r="25" spans="1:13">
      <c r="A25" s="1" t="s">
        <v>24</v>
      </c>
      <c r="B25" s="1">
        <v>20000</v>
      </c>
      <c r="E25" t="s">
        <v>178</v>
      </c>
      <c r="G25" s="1">
        <v>31681</v>
      </c>
      <c r="I25">
        <v>22</v>
      </c>
      <c r="J25" s="1">
        <v>28800</v>
      </c>
    </row>
    <row r="26" spans="1:13">
      <c r="A26" s="1" t="s">
        <v>127</v>
      </c>
      <c r="B26" s="10"/>
      <c r="H26" s="2"/>
      <c r="I26">
        <v>23</v>
      </c>
      <c r="J26" s="1">
        <v>42250</v>
      </c>
      <c r="L26" s="1">
        <v>5000</v>
      </c>
    </row>
    <row r="27" spans="1:13">
      <c r="A27" s="1" t="s">
        <v>55</v>
      </c>
      <c r="B27" s="1">
        <v>14237.01</v>
      </c>
      <c r="E27" s="1" t="s">
        <v>12</v>
      </c>
      <c r="F27" s="1"/>
      <c r="G27" s="1">
        <f>SUM(G23:G25)</f>
        <v>90757.31</v>
      </c>
      <c r="I27">
        <v>24</v>
      </c>
      <c r="J27" s="1">
        <v>51450</v>
      </c>
    </row>
    <row r="28" spans="1:13">
      <c r="I28">
        <v>25</v>
      </c>
      <c r="M28" t="s">
        <v>10</v>
      </c>
    </row>
    <row r="29" spans="1:13">
      <c r="A29" s="1" t="s">
        <v>12</v>
      </c>
      <c r="B29" s="1">
        <f>SUM(B23:B27)</f>
        <v>69770.87999999999</v>
      </c>
      <c r="I29">
        <v>26</v>
      </c>
      <c r="J29" s="1">
        <v>12900</v>
      </c>
      <c r="L29" s="1">
        <v>7856.5</v>
      </c>
      <c r="M29" t="s">
        <v>140</v>
      </c>
    </row>
    <row r="30" spans="1:13">
      <c r="E30" s="2"/>
      <c r="F30" s="2"/>
      <c r="I30">
        <v>27</v>
      </c>
      <c r="J30" s="1">
        <v>15460</v>
      </c>
    </row>
    <row r="31" spans="1:13" ht="15.75">
      <c r="B31" s="10"/>
      <c r="C31" s="15" t="s">
        <v>157</v>
      </c>
      <c r="D31" s="15"/>
      <c r="E31" s="16">
        <f>G27-B29</f>
        <v>20986.430000000008</v>
      </c>
      <c r="F31" s="16"/>
      <c r="I31">
        <v>28</v>
      </c>
      <c r="J31" s="1">
        <v>20050</v>
      </c>
    </row>
    <row r="32" spans="1:13" ht="15.75">
      <c r="C32" s="15"/>
      <c r="D32" s="18"/>
      <c r="E32" s="18"/>
      <c r="F32" s="18"/>
      <c r="I32">
        <v>29</v>
      </c>
      <c r="J32" s="1">
        <v>16200</v>
      </c>
    </row>
    <row r="33" spans="1:13" ht="15.75">
      <c r="C33" s="15" t="s">
        <v>168</v>
      </c>
      <c r="D33" s="17"/>
      <c r="E33" s="20">
        <f>G27-B29+B27</f>
        <v>35223.44000000001</v>
      </c>
      <c r="F33" s="17"/>
      <c r="I33">
        <v>30</v>
      </c>
      <c r="J33" s="1">
        <v>35400</v>
      </c>
      <c r="L33" s="1">
        <v>5000</v>
      </c>
    </row>
    <row r="34" spans="1:13">
      <c r="A34" s="3"/>
      <c r="F34" s="2"/>
      <c r="G34" s="2"/>
      <c r="H34" s="2"/>
      <c r="I34">
        <v>31</v>
      </c>
      <c r="J34" s="1">
        <v>53650</v>
      </c>
      <c r="L34" s="1">
        <v>2677</v>
      </c>
    </row>
    <row r="35" spans="1:13">
      <c r="F35" s="7"/>
      <c r="I35">
        <v>1</v>
      </c>
      <c r="M35" t="s">
        <v>10</v>
      </c>
    </row>
    <row r="36" spans="1:13">
      <c r="B36" s="5" t="s">
        <v>76</v>
      </c>
      <c r="E36" s="2">
        <f>L37</f>
        <v>35533.5</v>
      </c>
      <c r="F36" s="7"/>
      <c r="I36">
        <v>2</v>
      </c>
      <c r="J36" s="1">
        <v>18469</v>
      </c>
    </row>
    <row r="37" spans="1:13">
      <c r="C37" s="6" t="s">
        <v>77</v>
      </c>
      <c r="D37" s="6"/>
      <c r="E37" s="7">
        <f>B23+B24</f>
        <v>35533.869999999995</v>
      </c>
      <c r="I37" t="s">
        <v>12</v>
      </c>
      <c r="J37" s="1">
        <f>SUM(J4:J36)</f>
        <v>771397.9</v>
      </c>
      <c r="L37" s="1">
        <f>SUM(L4:L36)</f>
        <v>35533.5</v>
      </c>
    </row>
    <row r="38" spans="1:13">
      <c r="C38" s="6" t="s">
        <v>78</v>
      </c>
      <c r="D38" s="6"/>
      <c r="E38" s="7">
        <f>E36-E37</f>
        <v>-0.36999999999534339</v>
      </c>
      <c r="F38" s="2"/>
    </row>
    <row r="43" spans="1:13">
      <c r="E43" s="1"/>
      <c r="F43" s="1"/>
    </row>
    <row r="44" spans="1:13">
      <c r="E44" s="1"/>
      <c r="F44" s="1"/>
    </row>
    <row r="45" spans="1:13">
      <c r="E45" s="1"/>
      <c r="F45" s="1"/>
    </row>
    <row r="46" spans="1:13">
      <c r="E46" s="1"/>
      <c r="F46" s="1"/>
    </row>
    <row r="47" spans="1:13">
      <c r="E47" s="1"/>
      <c r="F47" s="1"/>
    </row>
    <row r="48" spans="1:13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44" right="0.35" top="0.75" bottom="0.69" header="0" footer="0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C28" sqref="C28"/>
    </sheetView>
  </sheetViews>
  <sheetFormatPr baseColWidth="10" defaultRowHeight="12.75"/>
  <cols>
    <col min="2" max="2" width="29.28515625" customWidth="1"/>
  </cols>
  <sheetData>
    <row r="2" spans="1:4">
      <c r="A2" t="s">
        <v>136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39417</v>
      </c>
      <c r="B5" t="s">
        <v>147</v>
      </c>
      <c r="C5" s="1">
        <v>378.17</v>
      </c>
      <c r="D5" t="s">
        <v>109</v>
      </c>
    </row>
    <row r="6" spans="1:4">
      <c r="A6" s="4">
        <v>39419</v>
      </c>
      <c r="B6" t="s">
        <v>148</v>
      </c>
      <c r="C6" s="1">
        <v>340</v>
      </c>
      <c r="D6" t="s">
        <v>111</v>
      </c>
    </row>
    <row r="7" spans="1:4">
      <c r="A7" s="4">
        <v>39425</v>
      </c>
      <c r="B7" t="s">
        <v>149</v>
      </c>
      <c r="C7" s="1">
        <v>345</v>
      </c>
      <c r="D7" t="s">
        <v>109</v>
      </c>
    </row>
    <row r="8" spans="1:4">
      <c r="A8" s="4">
        <v>39426</v>
      </c>
      <c r="B8" t="s">
        <v>150</v>
      </c>
      <c r="C8" s="1">
        <v>717</v>
      </c>
      <c r="D8" t="s">
        <v>109</v>
      </c>
    </row>
    <row r="9" spans="1:4">
      <c r="A9" s="4">
        <v>39433</v>
      </c>
      <c r="B9" t="s">
        <v>149</v>
      </c>
      <c r="C9" s="1">
        <v>345</v>
      </c>
      <c r="D9" t="s">
        <v>109</v>
      </c>
    </row>
    <row r="10" spans="1:4">
      <c r="A10" s="4">
        <v>39436</v>
      </c>
      <c r="B10" t="s">
        <v>151</v>
      </c>
      <c r="C10" s="1">
        <v>275.19</v>
      </c>
      <c r="D10" t="s">
        <v>109</v>
      </c>
    </row>
    <row r="11" spans="1:4">
      <c r="A11" s="4">
        <v>39440</v>
      </c>
      <c r="B11" t="s">
        <v>152</v>
      </c>
      <c r="C11" s="1">
        <v>231.2</v>
      </c>
      <c r="D11" t="s">
        <v>109</v>
      </c>
    </row>
    <row r="12" spans="1:4">
      <c r="A12" s="4">
        <v>39443</v>
      </c>
      <c r="B12" t="s">
        <v>153</v>
      </c>
      <c r="C12" s="1">
        <v>185.8</v>
      </c>
      <c r="D12" t="s">
        <v>111</v>
      </c>
    </row>
    <row r="13" spans="1:4">
      <c r="A13" s="4">
        <v>39444</v>
      </c>
      <c r="B13" t="s">
        <v>149</v>
      </c>
      <c r="C13" s="1">
        <v>345</v>
      </c>
      <c r="D13" t="s">
        <v>109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3162.36</v>
      </c>
    </row>
    <row r="18" spans="1:3">
      <c r="C18" s="1"/>
    </row>
    <row r="19" spans="1:3">
      <c r="A19" t="s">
        <v>137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39784</v>
      </c>
      <c r="B22" t="s">
        <v>100</v>
      </c>
      <c r="C22" s="1">
        <v>4683</v>
      </c>
    </row>
    <row r="23" spans="1:3">
      <c r="A23" s="4">
        <v>39791</v>
      </c>
      <c r="C23" s="1">
        <v>4683</v>
      </c>
    </row>
    <row r="24" spans="1:3">
      <c r="A24" s="4">
        <v>39798</v>
      </c>
      <c r="B24" t="s">
        <v>142</v>
      </c>
      <c r="C24" s="1">
        <v>5049.67</v>
      </c>
    </row>
    <row r="25" spans="1:3">
      <c r="A25" s="4">
        <v>39805</v>
      </c>
      <c r="C25" s="1">
        <v>5049.67</v>
      </c>
    </row>
    <row r="26" spans="1:3">
      <c r="A26" s="4">
        <v>39812</v>
      </c>
      <c r="C26" s="1">
        <v>5049.67</v>
      </c>
    </row>
    <row r="27" spans="1:3">
      <c r="A27" s="4">
        <v>39808</v>
      </c>
      <c r="B27" t="s">
        <v>141</v>
      </c>
      <c r="C27" s="1">
        <v>7856.5</v>
      </c>
    </row>
    <row r="28" spans="1:3">
      <c r="B28" s="9" t="s">
        <v>12</v>
      </c>
      <c r="C28" s="8">
        <f>SUM(C22:C27)</f>
        <v>32371.510000000002</v>
      </c>
    </row>
  </sheetData>
  <phoneticPr fontId="3" type="noConversion"/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2:J11"/>
  <sheetViews>
    <sheetView topLeftCell="A13" workbookViewId="0">
      <selection activeCell="A3" sqref="A3"/>
    </sheetView>
  </sheetViews>
  <sheetFormatPr baseColWidth="10" defaultRowHeight="12.75"/>
  <cols>
    <col min="1" max="1" width="15.140625" customWidth="1"/>
    <col min="2" max="10" width="12.28515625" bestFit="1" customWidth="1"/>
  </cols>
  <sheetData>
    <row r="2" spans="1:10">
      <c r="C2" s="13"/>
      <c r="E2" s="22" t="s">
        <v>172</v>
      </c>
    </row>
    <row r="3" spans="1:10">
      <c r="E3" s="13" t="s">
        <v>173</v>
      </c>
    </row>
    <row r="5" spans="1:10">
      <c r="B5" t="s">
        <v>158</v>
      </c>
      <c r="C5" t="s">
        <v>159</v>
      </c>
      <c r="D5" t="s">
        <v>160</v>
      </c>
      <c r="E5" t="s">
        <v>161</v>
      </c>
      <c r="F5" t="s">
        <v>162</v>
      </c>
      <c r="G5" t="s">
        <v>163</v>
      </c>
      <c r="H5" t="s">
        <v>164</v>
      </c>
      <c r="I5" t="s">
        <v>165</v>
      </c>
      <c r="J5" t="s">
        <v>166</v>
      </c>
    </row>
    <row r="6" spans="1:10">
      <c r="A6" t="s">
        <v>8</v>
      </c>
      <c r="B6" s="1">
        <v>526053.65</v>
      </c>
      <c r="C6" s="1">
        <v>551494.22</v>
      </c>
      <c r="D6" s="1">
        <v>572096.72</v>
      </c>
      <c r="E6" s="1">
        <v>597476.09</v>
      </c>
      <c r="F6" s="1">
        <v>596310.88</v>
      </c>
      <c r="G6" s="1">
        <v>649702.81999999995</v>
      </c>
      <c r="H6" s="1">
        <v>516573.89</v>
      </c>
      <c r="I6" s="1">
        <v>629505.4</v>
      </c>
      <c r="J6" s="1">
        <v>771397.9</v>
      </c>
    </row>
    <row r="7" spans="1:10">
      <c r="A7" t="s">
        <v>17</v>
      </c>
      <c r="B7" s="1">
        <v>468058.22</v>
      </c>
      <c r="C7" s="1">
        <v>528663.73</v>
      </c>
      <c r="D7" s="1">
        <v>509658.32</v>
      </c>
      <c r="E7" s="1">
        <v>547779.74</v>
      </c>
      <c r="F7" s="1">
        <v>602193.05000000005</v>
      </c>
      <c r="G7" s="1">
        <v>579968.24</v>
      </c>
      <c r="H7" s="1">
        <v>457996.88</v>
      </c>
      <c r="I7" s="1">
        <v>587333.51</v>
      </c>
      <c r="J7" s="1">
        <v>702818.37</v>
      </c>
    </row>
    <row r="8" spans="1:10">
      <c r="A8" t="s">
        <v>28</v>
      </c>
      <c r="B8" s="1">
        <v>44471.6</v>
      </c>
      <c r="C8" s="1">
        <v>47802.84</v>
      </c>
      <c r="D8" s="1">
        <v>47401.1</v>
      </c>
      <c r="E8" s="1">
        <v>41593.279999999999</v>
      </c>
      <c r="F8" s="1">
        <v>50816.86</v>
      </c>
      <c r="G8" s="1">
        <v>44017.97</v>
      </c>
      <c r="H8" s="1">
        <v>47924.88</v>
      </c>
      <c r="I8" s="1">
        <v>41825.5</v>
      </c>
      <c r="J8" s="1">
        <v>55533.88</v>
      </c>
    </row>
    <row r="9" spans="1:10">
      <c r="A9" t="s">
        <v>170</v>
      </c>
      <c r="B9" s="1">
        <v>6759.809999999954</v>
      </c>
      <c r="C9" s="1">
        <v>-5289.33</v>
      </c>
      <c r="D9" s="1">
        <v>7583.73</v>
      </c>
      <c r="E9" s="1">
        <v>5169.46</v>
      </c>
      <c r="F9" s="1">
        <v>-36063.5</v>
      </c>
      <c r="G9" s="1">
        <v>-10037.32</v>
      </c>
      <c r="H9" s="1">
        <v>20794.740000000002</v>
      </c>
      <c r="I9" s="1">
        <v>11069.11</v>
      </c>
      <c r="J9" s="1">
        <v>35223.440000000002</v>
      </c>
    </row>
    <row r="10" spans="1:10">
      <c r="A10" t="s">
        <v>169</v>
      </c>
      <c r="B10" s="1">
        <v>6759.81</v>
      </c>
      <c r="C10" s="1">
        <v>-10289.33</v>
      </c>
      <c r="D10" s="1">
        <v>-2705.6</v>
      </c>
      <c r="E10" s="1">
        <v>2463.86</v>
      </c>
      <c r="F10" s="1">
        <v>-36063.5</v>
      </c>
      <c r="G10" s="1">
        <v>-46100.82</v>
      </c>
      <c r="H10" s="1">
        <v>-25306.12</v>
      </c>
      <c r="I10" s="1">
        <v>-14237.01</v>
      </c>
      <c r="J10" s="1">
        <v>20986.43</v>
      </c>
    </row>
    <row r="11" spans="1:10">
      <c r="B11" t="s">
        <v>171</v>
      </c>
    </row>
  </sheetData>
  <phoneticPr fontId="3" type="noConversion"/>
  <pageMargins left="0.27" right="0.19" top="0.62" bottom="0.55000000000000004" header="0" footer="0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7"/>
  <sheetViews>
    <sheetView workbookViewId="0">
      <selection activeCell="D26" sqref="D26"/>
    </sheetView>
  </sheetViews>
  <sheetFormatPr baseColWidth="10" defaultRowHeight="12.75"/>
  <cols>
    <col min="2" max="2" width="25.140625" customWidth="1"/>
    <col min="3" max="3" width="11.42578125" style="1"/>
  </cols>
  <sheetData>
    <row r="2" spans="1:3">
      <c r="A2" t="s">
        <v>35</v>
      </c>
    </row>
    <row r="4" spans="1:3">
      <c r="A4" s="4">
        <v>39176</v>
      </c>
      <c r="B4" t="s">
        <v>36</v>
      </c>
      <c r="C4" s="1">
        <v>345</v>
      </c>
    </row>
    <row r="5" spans="1:3">
      <c r="A5" s="4">
        <v>39190</v>
      </c>
      <c r="B5" t="s">
        <v>36</v>
      </c>
      <c r="C5" s="1">
        <v>345</v>
      </c>
    </row>
    <row r="6" spans="1:3">
      <c r="A6" s="4">
        <v>39197</v>
      </c>
      <c r="B6" t="s">
        <v>37</v>
      </c>
      <c r="C6" s="1">
        <v>2380.5</v>
      </c>
    </row>
    <row r="7" spans="1:3">
      <c r="A7" s="4">
        <v>39192</v>
      </c>
      <c r="B7" t="s">
        <v>38</v>
      </c>
      <c r="C7" s="1">
        <v>160</v>
      </c>
    </row>
    <row r="8" spans="1:3">
      <c r="A8" s="4">
        <v>39192</v>
      </c>
      <c r="B8" t="s">
        <v>39</v>
      </c>
      <c r="C8" s="1">
        <v>62.5</v>
      </c>
    </row>
    <row r="9" spans="1:3">
      <c r="A9" s="4">
        <v>39199</v>
      </c>
      <c r="B9" t="s">
        <v>40</v>
      </c>
      <c r="C9" s="1">
        <v>183</v>
      </c>
    </row>
    <row r="10" spans="1:3">
      <c r="A10" s="4">
        <v>39196</v>
      </c>
      <c r="B10" t="s">
        <v>41</v>
      </c>
      <c r="C10" s="1">
        <v>140</v>
      </c>
    </row>
    <row r="11" spans="1:3">
      <c r="A11" s="4">
        <v>39198</v>
      </c>
      <c r="B11" t="s">
        <v>42</v>
      </c>
      <c r="C11" s="1">
        <v>300</v>
      </c>
    </row>
    <row r="12" spans="1:3">
      <c r="A12" s="4">
        <v>39192</v>
      </c>
      <c r="B12" t="s">
        <v>43</v>
      </c>
      <c r="C12" s="1">
        <v>454</v>
      </c>
    </row>
    <row r="13" spans="1:3">
      <c r="A13" s="4">
        <v>39193</v>
      </c>
      <c r="B13" t="s">
        <v>44</v>
      </c>
      <c r="C13" s="1">
        <v>538.4</v>
      </c>
    </row>
    <row r="14" spans="1:3">
      <c r="A14" s="4">
        <v>39189</v>
      </c>
      <c r="B14" t="s">
        <v>45</v>
      </c>
      <c r="C14" s="1">
        <v>231.2</v>
      </c>
    </row>
    <row r="15" spans="1:3">
      <c r="A15" s="4"/>
    </row>
    <row r="16" spans="1:3">
      <c r="C16" s="1">
        <f>SUM(C4:C15)</f>
        <v>5139.5999999999995</v>
      </c>
    </row>
    <row r="19" spans="1:3">
      <c r="A19" t="s">
        <v>46</v>
      </c>
    </row>
    <row r="20" spans="1:3">
      <c r="A20" s="4">
        <v>39173</v>
      </c>
      <c r="B20" t="s">
        <v>47</v>
      </c>
      <c r="C20" s="1">
        <v>5237.28</v>
      </c>
    </row>
    <row r="21" spans="1:3">
      <c r="A21" s="4"/>
    </row>
    <row r="22" spans="1:3">
      <c r="A22" s="4">
        <v>39180</v>
      </c>
      <c r="B22" s="1" t="s">
        <v>48</v>
      </c>
      <c r="C22" s="1">
        <v>4683</v>
      </c>
    </row>
    <row r="23" spans="1:3">
      <c r="A23" s="4">
        <v>39187</v>
      </c>
      <c r="B23" s="1" t="s">
        <v>49</v>
      </c>
      <c r="C23" s="1">
        <v>4683</v>
      </c>
    </row>
    <row r="24" spans="1:3">
      <c r="A24" s="4">
        <v>39194</v>
      </c>
      <c r="B24" s="1" t="s">
        <v>50</v>
      </c>
      <c r="C24" s="1">
        <v>5283</v>
      </c>
    </row>
    <row r="25" spans="1:3">
      <c r="A25" s="4">
        <v>39201</v>
      </c>
      <c r="B25" s="1" t="s">
        <v>51</v>
      </c>
      <c r="C25" s="1">
        <v>4683</v>
      </c>
    </row>
    <row r="26" spans="1:3">
      <c r="A26" s="4"/>
    </row>
    <row r="27" spans="1:3">
      <c r="A27" s="4"/>
      <c r="B27" s="1" t="s">
        <v>52</v>
      </c>
      <c r="C27" s="1">
        <f>SUM(C22:C26)</f>
        <v>19332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workbookViewId="0">
      <selection activeCell="E8" sqref="E8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3">
      <c r="A1" s="1" t="s">
        <v>30</v>
      </c>
    </row>
    <row r="2" spans="1:13">
      <c r="A2" s="1" t="s">
        <v>143</v>
      </c>
      <c r="B2" s="1" t="s">
        <v>189</v>
      </c>
    </row>
    <row r="3" spans="1:13">
      <c r="A3" s="1" t="s">
        <v>0</v>
      </c>
      <c r="E3" t="s">
        <v>4</v>
      </c>
      <c r="G3" s="1"/>
      <c r="I3" t="s">
        <v>114</v>
      </c>
      <c r="J3" s="1" t="s">
        <v>144</v>
      </c>
      <c r="L3" s="1" t="s">
        <v>26</v>
      </c>
    </row>
    <row r="4" spans="1:13">
      <c r="A4" s="1" t="s">
        <v>3</v>
      </c>
      <c r="B4" s="1">
        <v>167037.54999999999</v>
      </c>
      <c r="E4" t="s">
        <v>5</v>
      </c>
      <c r="G4" s="1">
        <v>36561.19</v>
      </c>
      <c r="H4" t="s">
        <v>155</v>
      </c>
      <c r="I4">
        <v>1</v>
      </c>
    </row>
    <row r="5" spans="1:13">
      <c r="A5" s="1" t="s">
        <v>2</v>
      </c>
      <c r="B5" s="1">
        <f>205284.25-4300</f>
        <v>200984.25</v>
      </c>
      <c r="E5" t="s">
        <v>6</v>
      </c>
      <c r="G5" s="1">
        <v>36549.15</v>
      </c>
      <c r="I5">
        <v>2</v>
      </c>
      <c r="M5" t="s">
        <v>154</v>
      </c>
    </row>
    <row r="6" spans="1:13">
      <c r="A6" s="1" t="s">
        <v>1</v>
      </c>
      <c r="I6">
        <v>3</v>
      </c>
      <c r="J6" s="1">
        <v>13970</v>
      </c>
    </row>
    <row r="7" spans="1:13">
      <c r="A7" s="23">
        <v>182213.75</v>
      </c>
      <c r="G7" s="2">
        <f>G4-G5</f>
        <v>12.040000000000873</v>
      </c>
      <c r="I7">
        <v>4</v>
      </c>
      <c r="J7" s="1">
        <v>19850</v>
      </c>
    </row>
    <row r="8" spans="1:13">
      <c r="B8" s="1">
        <f>SUM(B4:B7)</f>
        <v>368021.8</v>
      </c>
      <c r="I8">
        <v>5</v>
      </c>
      <c r="J8" s="1">
        <v>32100</v>
      </c>
    </row>
    <row r="9" spans="1:13">
      <c r="I9">
        <v>6</v>
      </c>
      <c r="J9" s="1">
        <v>19850</v>
      </c>
      <c r="L9" s="1">
        <v>5000</v>
      </c>
    </row>
    <row r="10" spans="1:13">
      <c r="I10">
        <v>7</v>
      </c>
      <c r="J10" s="1">
        <v>16520</v>
      </c>
    </row>
    <row r="11" spans="1:13">
      <c r="A11" s="1" t="s">
        <v>15</v>
      </c>
      <c r="I11">
        <v>8</v>
      </c>
      <c r="J11" s="1">
        <v>8090</v>
      </c>
    </row>
    <row r="12" spans="1:13">
      <c r="I12">
        <v>9</v>
      </c>
      <c r="J12" s="1">
        <v>9950</v>
      </c>
    </row>
    <row r="13" spans="1:13">
      <c r="A13" s="1" t="s">
        <v>18</v>
      </c>
      <c r="E13" t="s">
        <v>19</v>
      </c>
      <c r="I13">
        <v>10</v>
      </c>
      <c r="J13" s="1">
        <v>9290</v>
      </c>
    </row>
    <row r="14" spans="1:13">
      <c r="A14" s="1" t="s">
        <v>16</v>
      </c>
      <c r="B14" s="1">
        <f>G4</f>
        <v>36561.19</v>
      </c>
      <c r="E14" t="s">
        <v>8</v>
      </c>
      <c r="G14" s="2">
        <f>J35</f>
        <v>414902</v>
      </c>
      <c r="I14">
        <v>11</v>
      </c>
      <c r="J14" s="1">
        <v>14450</v>
      </c>
    </row>
    <row r="15" spans="1:13">
      <c r="A15" s="1" t="s">
        <v>17</v>
      </c>
      <c r="B15" s="1">
        <f>B8</f>
        <v>368021.8</v>
      </c>
      <c r="G15" s="2"/>
      <c r="I15">
        <v>12</v>
      </c>
      <c r="J15" s="1">
        <v>16840</v>
      </c>
    </row>
    <row r="16" spans="1:13">
      <c r="I16">
        <v>13</v>
      </c>
      <c r="J16" s="1">
        <v>16750</v>
      </c>
      <c r="L16" s="1">
        <v>5000</v>
      </c>
    </row>
    <row r="17" spans="1:12">
      <c r="I17">
        <v>14</v>
      </c>
      <c r="J17" s="1">
        <v>10150</v>
      </c>
    </row>
    <row r="18" spans="1:12">
      <c r="B18" s="1">
        <f>SUM(B14:B17)</f>
        <v>404582.99</v>
      </c>
      <c r="G18" s="2">
        <f>SUM(G14:G17)</f>
        <v>414902</v>
      </c>
      <c r="I18">
        <v>15</v>
      </c>
      <c r="J18" s="1">
        <v>9350</v>
      </c>
    </row>
    <row r="19" spans="1:12">
      <c r="I19">
        <v>16</v>
      </c>
      <c r="J19" s="1">
        <v>8350</v>
      </c>
    </row>
    <row r="20" spans="1:12">
      <c r="I20">
        <v>17</v>
      </c>
      <c r="J20" s="1">
        <v>9300</v>
      </c>
    </row>
    <row r="21" spans="1:12">
      <c r="I21">
        <v>18</v>
      </c>
      <c r="J21" s="1">
        <v>15400</v>
      </c>
    </row>
    <row r="22" spans="1:12">
      <c r="A22" s="1" t="s">
        <v>21</v>
      </c>
      <c r="I22">
        <v>19</v>
      </c>
      <c r="J22" s="1">
        <v>17300</v>
      </c>
    </row>
    <row r="23" spans="1:12">
      <c r="A23" s="1" t="s">
        <v>22</v>
      </c>
      <c r="B23" s="1">
        <v>18732</v>
      </c>
      <c r="E23" s="1" t="s">
        <v>27</v>
      </c>
      <c r="F23" s="1"/>
      <c r="G23" s="1">
        <f>G18-B18</f>
        <v>10319.010000000009</v>
      </c>
      <c r="I23">
        <v>20</v>
      </c>
      <c r="J23" s="1">
        <v>19450</v>
      </c>
      <c r="L23" s="1">
        <v>5000</v>
      </c>
    </row>
    <row r="24" spans="1:12">
      <c r="A24" s="1" t="s">
        <v>23</v>
      </c>
      <c r="B24" s="1">
        <v>1966.71</v>
      </c>
      <c r="E24" s="1" t="s">
        <v>20</v>
      </c>
      <c r="F24" s="1"/>
      <c r="G24" s="1">
        <f>G5</f>
        <v>36549.15</v>
      </c>
      <c r="H24" t="s">
        <v>34</v>
      </c>
      <c r="I24">
        <v>21</v>
      </c>
      <c r="J24" s="1">
        <v>9742</v>
      </c>
    </row>
    <row r="25" spans="1:12">
      <c r="A25" s="1" t="s">
        <v>24</v>
      </c>
      <c r="B25" s="1">
        <v>20000</v>
      </c>
      <c r="E25" t="s">
        <v>116</v>
      </c>
      <c r="G25" s="1">
        <v>20986.43</v>
      </c>
      <c r="I25">
        <v>22</v>
      </c>
      <c r="J25" s="1">
        <v>8400</v>
      </c>
    </row>
    <row r="26" spans="1:12">
      <c r="A26" s="1" t="s">
        <v>127</v>
      </c>
      <c r="B26" s="10">
        <v>3337</v>
      </c>
      <c r="H26" s="2"/>
      <c r="I26">
        <v>23</v>
      </c>
      <c r="J26" s="1">
        <v>7600</v>
      </c>
    </row>
    <row r="27" spans="1:12">
      <c r="A27" s="1" t="s">
        <v>55</v>
      </c>
      <c r="E27" s="1" t="s">
        <v>12</v>
      </c>
      <c r="F27" s="1"/>
      <c r="G27" s="1">
        <f>SUM(G23:G25)</f>
        <v>67854.590000000011</v>
      </c>
      <c r="I27">
        <v>24</v>
      </c>
      <c r="J27" s="1">
        <v>7100</v>
      </c>
    </row>
    <row r="28" spans="1:12">
      <c r="I28">
        <v>25</v>
      </c>
      <c r="J28" s="1">
        <v>24400</v>
      </c>
    </row>
    <row r="29" spans="1:12">
      <c r="A29" s="1" t="s">
        <v>12</v>
      </c>
      <c r="B29" s="1">
        <f>SUM(B23:B27)</f>
        <v>44035.71</v>
      </c>
      <c r="I29">
        <v>26</v>
      </c>
      <c r="J29" s="1">
        <v>23100</v>
      </c>
    </row>
    <row r="30" spans="1:12">
      <c r="E30" s="2"/>
      <c r="F30" s="2"/>
      <c r="I30">
        <v>27</v>
      </c>
      <c r="J30" s="1">
        <v>19650</v>
      </c>
      <c r="L30" s="1">
        <v>5000</v>
      </c>
    </row>
    <row r="31" spans="1:12" ht="15.75">
      <c r="B31" s="10"/>
      <c r="C31" s="15" t="s">
        <v>157</v>
      </c>
      <c r="D31" s="15"/>
      <c r="E31" s="16">
        <f>G27-B29</f>
        <v>23818.880000000012</v>
      </c>
      <c r="F31" s="16"/>
      <c r="I31">
        <v>28</v>
      </c>
      <c r="J31" s="1">
        <v>10850</v>
      </c>
    </row>
    <row r="32" spans="1:12" ht="15.75">
      <c r="C32" s="15"/>
      <c r="D32" s="18"/>
      <c r="E32" s="18"/>
      <c r="F32" s="18"/>
      <c r="I32">
        <v>29</v>
      </c>
      <c r="J32" s="1">
        <v>12470</v>
      </c>
    </row>
    <row r="33" spans="1:12" ht="15.75">
      <c r="C33" s="15" t="s">
        <v>168</v>
      </c>
      <c r="D33" s="17"/>
      <c r="E33" s="20">
        <f>G27-B29+B27-G25</f>
        <v>2832.4500000000116</v>
      </c>
      <c r="F33" s="17"/>
      <c r="I33">
        <v>30</v>
      </c>
      <c r="J33" s="1">
        <v>7980</v>
      </c>
    </row>
    <row r="34" spans="1:12">
      <c r="A34" s="3"/>
      <c r="F34" s="2"/>
      <c r="G34" s="2"/>
      <c r="H34" s="2"/>
      <c r="I34">
        <v>31</v>
      </c>
      <c r="J34" s="1">
        <v>16650</v>
      </c>
    </row>
    <row r="35" spans="1:12">
      <c r="F35" s="7"/>
      <c r="I35" t="s">
        <v>12</v>
      </c>
      <c r="J35" s="1">
        <f>SUM(J4:J34)</f>
        <v>414902</v>
      </c>
      <c r="L35" s="1">
        <f>SUM(L4:L34)</f>
        <v>20000</v>
      </c>
    </row>
    <row r="36" spans="1:12">
      <c r="B36" s="5" t="s">
        <v>76</v>
      </c>
      <c r="E36" s="2">
        <f>L35</f>
        <v>20000</v>
      </c>
      <c r="F36" s="7"/>
    </row>
    <row r="37" spans="1:12">
      <c r="C37" s="6" t="s">
        <v>77</v>
      </c>
      <c r="D37" s="6"/>
      <c r="E37" s="7">
        <f>B23+B24</f>
        <v>20698.71</v>
      </c>
    </row>
    <row r="38" spans="1:12">
      <c r="C38" s="6" t="s">
        <v>78</v>
      </c>
      <c r="D38" s="6"/>
      <c r="E38" s="7">
        <f>E36-E37</f>
        <v>-698.70999999999913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41" right="0.31" top="0.65" bottom="1" header="0" footer="0"/>
  <pageSetup scale="84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sqref="A1:IV65536"/>
    </sheetView>
  </sheetViews>
  <sheetFormatPr baseColWidth="10" defaultRowHeight="12.75"/>
  <cols>
    <col min="2" max="2" width="29.28515625" customWidth="1"/>
  </cols>
  <sheetData>
    <row r="2" spans="1:4">
      <c r="A2" t="s">
        <v>145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39449</v>
      </c>
      <c r="B5" t="s">
        <v>174</v>
      </c>
      <c r="C5" s="1">
        <v>297.08999999999997</v>
      </c>
      <c r="D5" t="s">
        <v>109</v>
      </c>
    </row>
    <row r="6" spans="1:4">
      <c r="A6" s="4">
        <v>39458</v>
      </c>
      <c r="B6" t="s">
        <v>175</v>
      </c>
      <c r="C6" s="1">
        <v>345</v>
      </c>
      <c r="D6" t="s">
        <v>109</v>
      </c>
    </row>
    <row r="7" spans="1:4">
      <c r="A7" s="4">
        <v>39458</v>
      </c>
      <c r="B7" t="s">
        <v>176</v>
      </c>
      <c r="C7" s="1">
        <v>186.5</v>
      </c>
      <c r="D7" t="s">
        <v>111</v>
      </c>
    </row>
    <row r="8" spans="1:4">
      <c r="A8" s="4">
        <v>39465</v>
      </c>
      <c r="B8" t="s">
        <v>177</v>
      </c>
      <c r="C8" s="1">
        <v>135.12</v>
      </c>
      <c r="D8" t="s">
        <v>109</v>
      </c>
    </row>
    <row r="9" spans="1:4">
      <c r="A9" s="4">
        <v>39468</v>
      </c>
      <c r="B9" t="s">
        <v>62</v>
      </c>
      <c r="C9" s="1">
        <v>658</v>
      </c>
      <c r="D9" t="s">
        <v>109</v>
      </c>
    </row>
    <row r="10" spans="1:4">
      <c r="A10" s="4">
        <v>39478</v>
      </c>
      <c r="B10" t="s">
        <v>175</v>
      </c>
      <c r="C10" s="1">
        <v>345</v>
      </c>
      <c r="D10" t="s">
        <v>109</v>
      </c>
    </row>
    <row r="11" spans="1:4">
      <c r="A11" s="4"/>
      <c r="C11" s="1"/>
    </row>
    <row r="12" spans="1:4">
      <c r="A12" s="4"/>
      <c r="C12" s="1"/>
    </row>
    <row r="13" spans="1:4">
      <c r="A13" s="4"/>
      <c r="C13" s="1"/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1966.71</v>
      </c>
    </row>
    <row r="18" spans="1:3">
      <c r="C18" s="1"/>
    </row>
    <row r="19" spans="1:3">
      <c r="A19" t="s">
        <v>146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39453</v>
      </c>
      <c r="B22" t="s">
        <v>100</v>
      </c>
      <c r="C22" s="1">
        <v>4683</v>
      </c>
    </row>
    <row r="23" spans="1:3">
      <c r="A23" s="4">
        <v>39460</v>
      </c>
      <c r="B23" t="s">
        <v>100</v>
      </c>
      <c r="C23" s="1">
        <v>4683</v>
      </c>
    </row>
    <row r="24" spans="1:3">
      <c r="A24" s="4">
        <v>39467</v>
      </c>
      <c r="B24" t="s">
        <v>100</v>
      </c>
      <c r="C24" s="1">
        <v>4683</v>
      </c>
    </row>
    <row r="25" spans="1:3">
      <c r="A25" s="4">
        <v>39474</v>
      </c>
      <c r="B25" t="s">
        <v>100</v>
      </c>
      <c r="C25" s="1">
        <v>4683</v>
      </c>
    </row>
    <row r="26" spans="1:3">
      <c r="A26" s="4"/>
      <c r="C26" s="1"/>
    </row>
    <row r="27" spans="1:3">
      <c r="A27" s="4"/>
      <c r="C27" s="1"/>
    </row>
    <row r="28" spans="1:3">
      <c r="B28" s="9" t="s">
        <v>12</v>
      </c>
      <c r="C28" s="8">
        <f>SUM(C22:C27)</f>
        <v>18732</v>
      </c>
    </row>
  </sheetData>
  <phoneticPr fontId="3" type="noConversion"/>
  <pageMargins left="0.75" right="0.75" top="1" bottom="1" header="0" footer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50"/>
  <sheetViews>
    <sheetView topLeftCell="A7" workbookViewId="0">
      <selection activeCell="J4" sqref="J4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181</v>
      </c>
    </row>
    <row r="3" spans="1:12">
      <c r="A3" s="1" t="s">
        <v>0</v>
      </c>
      <c r="E3" t="s">
        <v>4</v>
      </c>
      <c r="G3" s="1"/>
      <c r="I3" t="s">
        <v>114</v>
      </c>
      <c r="J3" s="1" t="s">
        <v>188</v>
      </c>
      <c r="L3" s="1" t="s">
        <v>26</v>
      </c>
    </row>
    <row r="4" spans="1:12">
      <c r="A4" s="1" t="s">
        <v>3</v>
      </c>
      <c r="B4" s="1">
        <v>200722.22</v>
      </c>
      <c r="E4" t="s">
        <v>5</v>
      </c>
      <c r="G4" s="1">
        <v>36549.15</v>
      </c>
      <c r="I4">
        <v>1</v>
      </c>
      <c r="J4" s="1">
        <v>16500</v>
      </c>
    </row>
    <row r="5" spans="1:12">
      <c r="A5" s="1" t="s">
        <v>2</v>
      </c>
      <c r="B5" s="10">
        <v>182115.31</v>
      </c>
      <c r="E5" t="s">
        <v>6</v>
      </c>
      <c r="G5" s="1">
        <v>36466.46</v>
      </c>
      <c r="I5">
        <v>2</v>
      </c>
      <c r="J5" s="1">
        <v>18350</v>
      </c>
    </row>
    <row r="6" spans="1:12">
      <c r="A6" s="1" t="s">
        <v>1</v>
      </c>
      <c r="I6">
        <v>3</v>
      </c>
      <c r="J6" s="1">
        <v>16390</v>
      </c>
      <c r="L6" s="1">
        <v>5000</v>
      </c>
    </row>
    <row r="7" spans="1:12">
      <c r="A7" s="23">
        <v>175785.17</v>
      </c>
      <c r="G7" s="2">
        <f>G4-G5</f>
        <v>82.690000000002328</v>
      </c>
      <c r="I7">
        <v>4</v>
      </c>
      <c r="J7" s="1">
        <v>14250</v>
      </c>
    </row>
    <row r="8" spans="1:12">
      <c r="B8" s="1">
        <f>SUM(B4:B7)</f>
        <v>382837.53</v>
      </c>
      <c r="I8">
        <v>5</v>
      </c>
      <c r="J8" s="1">
        <v>11900</v>
      </c>
    </row>
    <row r="9" spans="1:12">
      <c r="I9">
        <v>6</v>
      </c>
      <c r="J9" s="1">
        <v>8450</v>
      </c>
    </row>
    <row r="10" spans="1:12">
      <c r="I10">
        <v>7</v>
      </c>
      <c r="J10" s="1">
        <v>7600</v>
      </c>
    </row>
    <row r="11" spans="1:12">
      <c r="A11" s="1" t="s">
        <v>15</v>
      </c>
      <c r="I11">
        <v>8</v>
      </c>
      <c r="J11" s="1">
        <v>16950</v>
      </c>
    </row>
    <row r="12" spans="1:12">
      <c r="I12">
        <v>9</v>
      </c>
      <c r="J12" s="1">
        <v>12200</v>
      </c>
    </row>
    <row r="13" spans="1:12">
      <c r="A13" s="1" t="s">
        <v>18</v>
      </c>
      <c r="E13" t="s">
        <v>19</v>
      </c>
      <c r="I13">
        <v>10</v>
      </c>
      <c r="J13" s="1">
        <v>22200</v>
      </c>
      <c r="L13" s="1">
        <v>5500</v>
      </c>
    </row>
    <row r="14" spans="1:12">
      <c r="A14" s="1" t="s">
        <v>16</v>
      </c>
      <c r="B14" s="1">
        <f>G4</f>
        <v>36549.15</v>
      </c>
      <c r="E14" t="s">
        <v>8</v>
      </c>
      <c r="G14" s="2">
        <f>J35</f>
        <v>402657</v>
      </c>
      <c r="I14">
        <v>11</v>
      </c>
      <c r="J14" s="1">
        <v>11150</v>
      </c>
    </row>
    <row r="15" spans="1:12">
      <c r="A15" s="1" t="s">
        <v>17</v>
      </c>
      <c r="B15" s="1">
        <f>B8</f>
        <v>382837.53</v>
      </c>
      <c r="G15" s="2"/>
      <c r="I15">
        <v>12</v>
      </c>
      <c r="J15" s="1">
        <v>7800</v>
      </c>
    </row>
    <row r="16" spans="1:12">
      <c r="I16">
        <v>13</v>
      </c>
      <c r="J16" s="1">
        <v>11650</v>
      </c>
    </row>
    <row r="17" spans="1:12">
      <c r="I17">
        <v>14</v>
      </c>
      <c r="J17" s="1">
        <v>14700</v>
      </c>
    </row>
    <row r="18" spans="1:12">
      <c r="B18" s="1">
        <f>SUM(B14:B17)</f>
        <v>419386.68000000005</v>
      </c>
      <c r="G18" s="2">
        <f>SUM(G14:G17)</f>
        <v>402657</v>
      </c>
      <c r="I18">
        <v>15</v>
      </c>
      <c r="J18" s="1">
        <v>9500</v>
      </c>
    </row>
    <row r="19" spans="1:12">
      <c r="I19">
        <v>16</v>
      </c>
      <c r="J19" s="1">
        <v>16050</v>
      </c>
    </row>
    <row r="20" spans="1:12">
      <c r="I20">
        <v>17</v>
      </c>
      <c r="J20" s="1">
        <v>24350</v>
      </c>
      <c r="L20" s="1">
        <v>5000</v>
      </c>
    </row>
    <row r="21" spans="1:12">
      <c r="I21">
        <v>18</v>
      </c>
      <c r="J21" s="1">
        <v>14800</v>
      </c>
    </row>
    <row r="22" spans="1:12">
      <c r="A22" s="1" t="s">
        <v>21</v>
      </c>
      <c r="I22">
        <v>19</v>
      </c>
      <c r="J22" s="1">
        <v>12450</v>
      </c>
    </row>
    <row r="23" spans="1:12">
      <c r="A23" s="1" t="s">
        <v>22</v>
      </c>
      <c r="B23" s="1">
        <v>19181.669999999998</v>
      </c>
      <c r="E23" s="1" t="s">
        <v>27</v>
      </c>
      <c r="F23" s="1"/>
      <c r="G23" s="1">
        <f>G18-B18</f>
        <v>-16729.680000000051</v>
      </c>
      <c r="I23">
        <v>20</v>
      </c>
      <c r="J23" s="1">
        <v>10500</v>
      </c>
    </row>
    <row r="24" spans="1:12">
      <c r="A24" s="1" t="s">
        <v>23</v>
      </c>
      <c r="B24" s="1">
        <v>2821.68</v>
      </c>
      <c r="E24" s="1" t="s">
        <v>20</v>
      </c>
      <c r="F24" s="1"/>
      <c r="G24" s="1">
        <f>G5</f>
        <v>36466.46</v>
      </c>
      <c r="H24" t="s">
        <v>34</v>
      </c>
      <c r="I24">
        <v>21</v>
      </c>
      <c r="J24" s="1">
        <v>7660</v>
      </c>
    </row>
    <row r="25" spans="1:12">
      <c r="A25" s="1" t="s">
        <v>24</v>
      </c>
      <c r="B25" s="1">
        <v>20000</v>
      </c>
      <c r="E25" t="s">
        <v>116</v>
      </c>
      <c r="G25" s="1">
        <v>23818.880000000001</v>
      </c>
      <c r="I25">
        <v>22</v>
      </c>
      <c r="J25" s="1">
        <v>11650</v>
      </c>
    </row>
    <row r="26" spans="1:12">
      <c r="A26" s="1" t="s">
        <v>127</v>
      </c>
      <c r="B26" s="10"/>
      <c r="H26" s="2"/>
      <c r="I26">
        <v>23</v>
      </c>
      <c r="J26" s="1">
        <v>16050</v>
      </c>
    </row>
    <row r="27" spans="1:12">
      <c r="A27" s="1" t="s">
        <v>55</v>
      </c>
      <c r="E27" s="1" t="s">
        <v>12</v>
      </c>
      <c r="F27" s="1"/>
      <c r="G27" s="1">
        <f>SUM(G23:G25)</f>
        <v>43555.659999999945</v>
      </c>
      <c r="I27">
        <v>24</v>
      </c>
      <c r="J27" s="1">
        <v>25200</v>
      </c>
      <c r="L27" s="1">
        <v>5500</v>
      </c>
    </row>
    <row r="28" spans="1:12">
      <c r="I28">
        <v>25</v>
      </c>
      <c r="J28" s="1">
        <v>15047</v>
      </c>
    </row>
    <row r="29" spans="1:12">
      <c r="A29" s="1" t="s">
        <v>12</v>
      </c>
      <c r="B29" s="1">
        <f>SUM(B23:B27)</f>
        <v>42003.35</v>
      </c>
      <c r="I29">
        <v>26</v>
      </c>
      <c r="J29" s="1">
        <v>11150</v>
      </c>
    </row>
    <row r="30" spans="1:12">
      <c r="E30" s="2"/>
      <c r="F30" s="2"/>
      <c r="I30">
        <v>27</v>
      </c>
      <c r="J30" s="1">
        <v>8750</v>
      </c>
    </row>
    <row r="31" spans="1:12" ht="15.75">
      <c r="B31" s="10"/>
      <c r="C31" s="15" t="s">
        <v>157</v>
      </c>
      <c r="D31" s="15"/>
      <c r="E31" s="16">
        <f>G27-B29</f>
        <v>1552.3099999999467</v>
      </c>
      <c r="F31" s="16"/>
      <c r="I31">
        <v>28</v>
      </c>
      <c r="J31" s="1">
        <v>9300</v>
      </c>
    </row>
    <row r="32" spans="1:12" ht="15.75">
      <c r="C32" s="15"/>
      <c r="D32" s="18"/>
      <c r="E32" s="18"/>
      <c r="F32" s="18"/>
      <c r="I32">
        <v>29</v>
      </c>
      <c r="J32" s="1">
        <v>20110</v>
      </c>
    </row>
    <row r="33" spans="1:12" ht="15.75">
      <c r="C33" s="15" t="s">
        <v>168</v>
      </c>
      <c r="D33" s="17"/>
      <c r="E33" s="20">
        <f>G27-B29+B27-G25</f>
        <v>-22266.570000000054</v>
      </c>
      <c r="F33" s="17"/>
      <c r="I33">
        <v>30</v>
      </c>
    </row>
    <row r="34" spans="1:12">
      <c r="A34" s="3"/>
      <c r="F34" s="2"/>
      <c r="G34" s="2"/>
      <c r="H34" s="2"/>
      <c r="I34">
        <v>31</v>
      </c>
    </row>
    <row r="35" spans="1:12">
      <c r="F35" s="7"/>
      <c r="I35" t="s">
        <v>12</v>
      </c>
      <c r="J35" s="1">
        <f>SUM(J4:J34)</f>
        <v>402657</v>
      </c>
      <c r="L35" s="1">
        <f>SUM(L4:L34)</f>
        <v>21000</v>
      </c>
    </row>
    <row r="36" spans="1:12">
      <c r="B36" s="5" t="s">
        <v>76</v>
      </c>
      <c r="E36" s="2">
        <f>L35</f>
        <v>21000</v>
      </c>
      <c r="F36" s="7"/>
    </row>
    <row r="37" spans="1:12">
      <c r="C37" s="6" t="s">
        <v>77</v>
      </c>
      <c r="D37" s="6"/>
      <c r="E37" s="7">
        <f>B23+B24</f>
        <v>22003.35</v>
      </c>
    </row>
    <row r="38" spans="1:12">
      <c r="C38" s="6" t="s">
        <v>78</v>
      </c>
      <c r="D38" s="6"/>
      <c r="E38" s="7">
        <f>E36-E37</f>
        <v>-1003.3499999999985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sqref="A1:IV65536"/>
    </sheetView>
  </sheetViews>
  <sheetFormatPr baseColWidth="10" defaultRowHeight="12.75"/>
  <cols>
    <col min="2" max="2" width="29.28515625" customWidth="1"/>
  </cols>
  <sheetData>
    <row r="2" spans="1:4">
      <c r="A2" t="s">
        <v>179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39483</v>
      </c>
      <c r="B5" t="s">
        <v>182</v>
      </c>
      <c r="C5" s="1">
        <v>186.64</v>
      </c>
      <c r="D5" t="s">
        <v>111</v>
      </c>
    </row>
    <row r="6" spans="1:4">
      <c r="A6" s="4">
        <v>39484</v>
      </c>
      <c r="B6" t="s">
        <v>183</v>
      </c>
      <c r="C6" s="1">
        <v>301</v>
      </c>
      <c r="D6" t="s">
        <v>111</v>
      </c>
    </row>
    <row r="7" spans="1:4">
      <c r="A7" s="4">
        <v>39485</v>
      </c>
      <c r="B7" t="s">
        <v>184</v>
      </c>
      <c r="C7" s="1">
        <v>247.42</v>
      </c>
      <c r="D7" t="s">
        <v>109</v>
      </c>
    </row>
    <row r="8" spans="1:4">
      <c r="A8" s="4">
        <v>39490</v>
      </c>
      <c r="B8" t="s">
        <v>185</v>
      </c>
      <c r="C8" s="1">
        <v>455</v>
      </c>
      <c r="D8" t="s">
        <v>109</v>
      </c>
    </row>
    <row r="9" spans="1:4">
      <c r="A9" s="4">
        <v>39492</v>
      </c>
      <c r="B9" t="s">
        <v>186</v>
      </c>
      <c r="C9" s="1">
        <v>345</v>
      </c>
      <c r="D9" t="s">
        <v>109</v>
      </c>
    </row>
    <row r="10" spans="1:4">
      <c r="A10" s="4">
        <v>39497</v>
      </c>
      <c r="B10" t="s">
        <v>187</v>
      </c>
      <c r="C10" s="1">
        <v>172.62</v>
      </c>
      <c r="D10" t="s">
        <v>109</v>
      </c>
    </row>
    <row r="11" spans="1:4">
      <c r="A11" s="4">
        <v>39499</v>
      </c>
      <c r="B11" t="s">
        <v>62</v>
      </c>
      <c r="C11" s="1">
        <v>582</v>
      </c>
      <c r="D11" t="s">
        <v>109</v>
      </c>
    </row>
    <row r="12" spans="1:4">
      <c r="A12" s="4">
        <v>39501</v>
      </c>
      <c r="B12" t="s">
        <v>186</v>
      </c>
      <c r="C12" s="1">
        <v>345</v>
      </c>
      <c r="D12" t="s">
        <v>109</v>
      </c>
    </row>
    <row r="13" spans="1:4">
      <c r="A13" s="4">
        <v>39505</v>
      </c>
      <c r="B13" t="s">
        <v>182</v>
      </c>
      <c r="C13" s="1">
        <v>187</v>
      </c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2821.68</v>
      </c>
    </row>
    <row r="18" spans="1:3">
      <c r="C18" s="1"/>
    </row>
    <row r="19" spans="1:3">
      <c r="A19" t="s">
        <v>180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39481</v>
      </c>
      <c r="B22" t="s">
        <v>100</v>
      </c>
      <c r="C22" s="1">
        <v>4683</v>
      </c>
    </row>
    <row r="23" spans="1:3">
      <c r="A23" s="4">
        <v>39488</v>
      </c>
      <c r="B23" t="s">
        <v>100</v>
      </c>
      <c r="C23" s="1">
        <v>5132.67</v>
      </c>
    </row>
    <row r="24" spans="1:3">
      <c r="A24" s="4">
        <v>39495</v>
      </c>
      <c r="B24" t="s">
        <v>100</v>
      </c>
      <c r="C24" s="1">
        <v>4683</v>
      </c>
    </row>
    <row r="25" spans="1:3">
      <c r="A25" s="4">
        <v>39502</v>
      </c>
      <c r="B25" t="s">
        <v>100</v>
      </c>
      <c r="C25" s="1">
        <v>4683</v>
      </c>
    </row>
    <row r="26" spans="1:3">
      <c r="A26" s="4"/>
      <c r="C26" s="1"/>
    </row>
    <row r="27" spans="1:3">
      <c r="A27" s="4"/>
      <c r="C27" s="1"/>
    </row>
    <row r="28" spans="1:3">
      <c r="B28" s="9" t="s">
        <v>12</v>
      </c>
      <c r="C28" s="8">
        <f>SUM(C22:C27)</f>
        <v>19181.669999999998</v>
      </c>
    </row>
  </sheetData>
  <phoneticPr fontId="3" type="noConversion"/>
  <pageMargins left="0.75" right="0.75" top="1" bottom="1" header="0" footer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K2" sqref="K2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style="24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190</v>
      </c>
    </row>
    <row r="3" spans="1:12">
      <c r="A3" s="1" t="s">
        <v>0</v>
      </c>
      <c r="E3" t="s">
        <v>4</v>
      </c>
      <c r="G3" s="1"/>
      <c r="I3" s="25" t="s">
        <v>114</v>
      </c>
      <c r="J3" s="1" t="s">
        <v>191</v>
      </c>
      <c r="L3" s="1" t="s">
        <v>26</v>
      </c>
    </row>
    <row r="4" spans="1:12">
      <c r="A4" s="1" t="s">
        <v>3</v>
      </c>
      <c r="B4" s="10">
        <v>227885.22</v>
      </c>
      <c r="E4" t="s">
        <v>5</v>
      </c>
      <c r="G4" s="1">
        <v>36466.46</v>
      </c>
      <c r="I4" s="24">
        <v>1</v>
      </c>
      <c r="J4" s="1">
        <v>23419</v>
      </c>
    </row>
    <row r="5" spans="1:12">
      <c r="A5" s="1" t="s">
        <v>2</v>
      </c>
      <c r="B5" s="10">
        <v>234579.43</v>
      </c>
      <c r="E5" t="s">
        <v>6</v>
      </c>
      <c r="G5" s="1">
        <v>43917.25</v>
      </c>
      <c r="I5" s="24">
        <v>2</v>
      </c>
      <c r="J5" s="1">
        <v>21650</v>
      </c>
      <c r="L5" s="1">
        <v>5000</v>
      </c>
    </row>
    <row r="6" spans="1:12">
      <c r="A6" s="1" t="s">
        <v>1</v>
      </c>
      <c r="I6" s="24">
        <v>3</v>
      </c>
      <c r="J6" s="1">
        <v>23850</v>
      </c>
    </row>
    <row r="7" spans="1:12">
      <c r="G7" s="2">
        <f>G4-G5</f>
        <v>-7450.7900000000009</v>
      </c>
      <c r="I7" s="24">
        <v>4</v>
      </c>
      <c r="J7" s="1">
        <v>29500</v>
      </c>
    </row>
    <row r="8" spans="1:12">
      <c r="B8" s="1">
        <f>SUM(B4:B7)</f>
        <v>462464.65</v>
      </c>
      <c r="I8" s="24">
        <v>5</v>
      </c>
      <c r="J8" s="1">
        <v>13300</v>
      </c>
    </row>
    <row r="9" spans="1:12">
      <c r="I9" s="24">
        <v>6</v>
      </c>
      <c r="J9" s="1">
        <v>18200</v>
      </c>
    </row>
    <row r="10" spans="1:12">
      <c r="I10" s="24">
        <v>7</v>
      </c>
      <c r="J10" s="1">
        <v>16700</v>
      </c>
    </row>
    <row r="11" spans="1:12">
      <c r="A11" s="1" t="s">
        <v>15</v>
      </c>
      <c r="I11" s="24">
        <v>8</v>
      </c>
      <c r="J11" s="1">
        <v>14100</v>
      </c>
    </row>
    <row r="12" spans="1:12">
      <c r="I12" s="24">
        <v>9</v>
      </c>
      <c r="J12" s="1">
        <v>21450</v>
      </c>
      <c r="L12" s="1">
        <v>5000</v>
      </c>
    </row>
    <row r="13" spans="1:12">
      <c r="A13" s="1" t="s">
        <v>18</v>
      </c>
      <c r="E13" t="s">
        <v>19</v>
      </c>
      <c r="I13" s="24">
        <v>10</v>
      </c>
      <c r="J13" s="1">
        <v>16850</v>
      </c>
    </row>
    <row r="14" spans="1:12">
      <c r="A14" s="1" t="s">
        <v>16</v>
      </c>
      <c r="B14" s="1">
        <f>G4</f>
        <v>36466.46</v>
      </c>
      <c r="E14" t="s">
        <v>8</v>
      </c>
      <c r="G14" s="2">
        <f>J35</f>
        <v>487506.77999999997</v>
      </c>
      <c r="I14" s="24">
        <v>11</v>
      </c>
      <c r="J14" s="1">
        <v>13813.95</v>
      </c>
    </row>
    <row r="15" spans="1:12">
      <c r="A15" s="1" t="s">
        <v>17</v>
      </c>
      <c r="B15" s="1">
        <f>B8</f>
        <v>462464.65</v>
      </c>
      <c r="G15" s="2"/>
      <c r="I15" s="24">
        <v>12</v>
      </c>
      <c r="J15" s="1">
        <v>6620</v>
      </c>
    </row>
    <row r="16" spans="1:12">
      <c r="I16" s="24">
        <v>13</v>
      </c>
      <c r="J16" s="1">
        <v>14300</v>
      </c>
    </row>
    <row r="17" spans="1:12">
      <c r="I17" s="24">
        <v>14</v>
      </c>
      <c r="J17" s="1">
        <v>9890</v>
      </c>
    </row>
    <row r="18" spans="1:12">
      <c r="B18" s="1">
        <f>SUM(B14:B17)</f>
        <v>498931.11000000004</v>
      </c>
      <c r="G18" s="2">
        <f>SUM(G14:G17)</f>
        <v>487506.77999999997</v>
      </c>
      <c r="I18" s="24">
        <v>15</v>
      </c>
      <c r="J18" s="1">
        <v>20169.990000000002</v>
      </c>
    </row>
    <row r="19" spans="1:12">
      <c r="I19" s="24">
        <v>16</v>
      </c>
      <c r="J19" s="1">
        <v>21849.99</v>
      </c>
      <c r="L19" s="1">
        <v>5500</v>
      </c>
    </row>
    <row r="20" spans="1:12">
      <c r="I20" s="24">
        <v>17</v>
      </c>
      <c r="J20" s="1">
        <v>17199.849999999999</v>
      </c>
    </row>
    <row r="21" spans="1:12">
      <c r="I21" s="24">
        <v>18</v>
      </c>
      <c r="J21" s="1">
        <v>10500</v>
      </c>
    </row>
    <row r="22" spans="1:12">
      <c r="A22" s="1" t="s">
        <v>21</v>
      </c>
      <c r="I22" s="24">
        <v>19</v>
      </c>
      <c r="J22" s="1">
        <v>15092</v>
      </c>
    </row>
    <row r="23" spans="1:12">
      <c r="A23" s="1" t="s">
        <v>22</v>
      </c>
      <c r="B23" s="1">
        <v>23415</v>
      </c>
      <c r="E23" s="1" t="s">
        <v>27</v>
      </c>
      <c r="F23" s="1"/>
      <c r="G23" s="1">
        <f>G18-B18</f>
        <v>-11424.330000000075</v>
      </c>
      <c r="I23" s="24">
        <v>20</v>
      </c>
      <c r="J23" s="1">
        <v>10292</v>
      </c>
    </row>
    <row r="24" spans="1:12">
      <c r="A24" s="1" t="s">
        <v>23</v>
      </c>
      <c r="B24" s="1">
        <v>1660.52</v>
      </c>
      <c r="E24" s="1" t="s">
        <v>20</v>
      </c>
      <c r="F24" s="1"/>
      <c r="G24" s="1">
        <f>G5</f>
        <v>43917.25</v>
      </c>
      <c r="H24" t="s">
        <v>34</v>
      </c>
      <c r="I24" s="24">
        <v>21</v>
      </c>
      <c r="K24" t="s">
        <v>10</v>
      </c>
    </row>
    <row r="25" spans="1:12">
      <c r="A25" s="1" t="s">
        <v>24</v>
      </c>
      <c r="B25" s="1">
        <v>20000</v>
      </c>
      <c r="E25" t="s">
        <v>116</v>
      </c>
      <c r="G25" s="1">
        <v>1552.3099999999467</v>
      </c>
      <c r="I25" s="24">
        <v>22</v>
      </c>
      <c r="J25" s="1">
        <v>9760</v>
      </c>
    </row>
    <row r="26" spans="1:12">
      <c r="A26" s="1" t="s">
        <v>127</v>
      </c>
      <c r="B26" s="10"/>
      <c r="H26" s="2"/>
      <c r="I26" s="24">
        <v>23</v>
      </c>
      <c r="J26" s="1">
        <v>19350</v>
      </c>
      <c r="L26" s="1">
        <v>5000</v>
      </c>
    </row>
    <row r="27" spans="1:12">
      <c r="A27" s="1" t="s">
        <v>55</v>
      </c>
      <c r="E27" s="1" t="s">
        <v>12</v>
      </c>
      <c r="F27" s="1"/>
      <c r="G27" s="1">
        <f>SUM(G23:G25)</f>
        <v>34045.229999999872</v>
      </c>
      <c r="I27" s="24">
        <v>24</v>
      </c>
      <c r="J27" s="1">
        <v>18840</v>
      </c>
    </row>
    <row r="28" spans="1:12">
      <c r="I28" s="24">
        <v>25</v>
      </c>
      <c r="J28" s="1">
        <v>13350</v>
      </c>
    </row>
    <row r="29" spans="1:12">
      <c r="A29" s="1" t="s">
        <v>12</v>
      </c>
      <c r="B29" s="1">
        <f>SUM(B23:B27)</f>
        <v>45075.520000000004</v>
      </c>
      <c r="I29" s="24">
        <v>26</v>
      </c>
      <c r="J29" s="1">
        <v>17640</v>
      </c>
    </row>
    <row r="30" spans="1:12">
      <c r="E30" s="2"/>
      <c r="F30" s="2"/>
      <c r="I30" s="24">
        <v>27</v>
      </c>
      <c r="J30" s="1">
        <v>6800</v>
      </c>
    </row>
    <row r="31" spans="1:12" ht="15.75">
      <c r="B31" s="10"/>
      <c r="C31" s="15" t="s">
        <v>157</v>
      </c>
      <c r="D31" s="15"/>
      <c r="E31" s="16">
        <f>G27-B29</f>
        <v>-11030.290000000132</v>
      </c>
      <c r="F31" s="16"/>
      <c r="I31" s="24">
        <v>28</v>
      </c>
      <c r="J31" s="1">
        <v>14800</v>
      </c>
    </row>
    <row r="32" spans="1:12" ht="15.75">
      <c r="C32" s="15"/>
      <c r="D32" s="18"/>
      <c r="E32" s="18"/>
      <c r="F32" s="18"/>
      <c r="I32" s="24">
        <v>29</v>
      </c>
      <c r="J32" s="1">
        <v>9020</v>
      </c>
    </row>
    <row r="33" spans="1:12" ht="15.75">
      <c r="C33" s="15" t="s">
        <v>168</v>
      </c>
      <c r="D33" s="17"/>
      <c r="E33" s="20">
        <f>G27-B29+B27-G25</f>
        <v>-12582.600000000079</v>
      </c>
      <c r="F33" s="17"/>
      <c r="I33" s="24">
        <v>30</v>
      </c>
      <c r="J33" s="1">
        <v>20500</v>
      </c>
      <c r="L33" s="1">
        <v>5000</v>
      </c>
    </row>
    <row r="34" spans="1:12">
      <c r="A34" s="3"/>
      <c r="F34" s="2"/>
      <c r="G34" s="2"/>
      <c r="H34" s="2"/>
      <c r="I34" s="24">
        <v>31</v>
      </c>
      <c r="J34" s="1">
        <v>18700</v>
      </c>
    </row>
    <row r="35" spans="1:12">
      <c r="F35" s="7"/>
      <c r="I35" s="24" t="s">
        <v>12</v>
      </c>
      <c r="J35" s="1">
        <f>SUM(J4:J34)</f>
        <v>487506.77999999997</v>
      </c>
      <c r="L35" s="1">
        <f>SUM(L4:L34)</f>
        <v>25500</v>
      </c>
    </row>
    <row r="36" spans="1:12">
      <c r="B36" s="5" t="s">
        <v>76</v>
      </c>
      <c r="E36" s="2">
        <f>L35</f>
        <v>25500</v>
      </c>
      <c r="F36" s="7"/>
    </row>
    <row r="37" spans="1:12">
      <c r="C37" s="6" t="s">
        <v>77</v>
      </c>
      <c r="D37" s="6"/>
      <c r="E37" s="7">
        <f>B23+B24</f>
        <v>25075.52</v>
      </c>
    </row>
    <row r="38" spans="1:12">
      <c r="C38" s="6" t="s">
        <v>78</v>
      </c>
      <c r="D38" s="6"/>
      <c r="E38" s="7">
        <f>E36-E37</f>
        <v>424.47999999999956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2:D28"/>
  <sheetViews>
    <sheetView topLeftCell="A7" workbookViewId="0">
      <selection activeCell="B12" sqref="B12"/>
    </sheetView>
  </sheetViews>
  <sheetFormatPr baseColWidth="10" defaultRowHeight="12.75"/>
  <cols>
    <col min="2" max="2" width="29.28515625" customWidth="1"/>
  </cols>
  <sheetData>
    <row r="2" spans="1:4">
      <c r="A2" t="s">
        <v>179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39518</v>
      </c>
      <c r="B5" t="s">
        <v>149</v>
      </c>
      <c r="C5" s="1">
        <v>345</v>
      </c>
      <c r="D5" t="s">
        <v>109</v>
      </c>
    </row>
    <row r="6" spans="1:4">
      <c r="A6" s="4">
        <v>39522</v>
      </c>
      <c r="B6" t="s">
        <v>176</v>
      </c>
      <c r="C6" s="1">
        <v>187.1</v>
      </c>
      <c r="D6" t="s">
        <v>111</v>
      </c>
    </row>
    <row r="7" spans="1:4">
      <c r="A7" s="4">
        <v>39523</v>
      </c>
      <c r="B7" t="s">
        <v>184</v>
      </c>
      <c r="C7" s="1">
        <v>247.42</v>
      </c>
      <c r="D7" t="s">
        <v>109</v>
      </c>
    </row>
    <row r="8" spans="1:4">
      <c r="A8" s="4">
        <v>39531</v>
      </c>
      <c r="B8" t="s">
        <v>149</v>
      </c>
      <c r="C8" s="1">
        <v>345</v>
      </c>
      <c r="D8" t="s">
        <v>109</v>
      </c>
    </row>
    <row r="9" spans="1:4">
      <c r="A9" s="4">
        <v>39531</v>
      </c>
      <c r="B9" t="s">
        <v>62</v>
      </c>
      <c r="C9" s="1">
        <v>536</v>
      </c>
      <c r="D9" t="s">
        <v>109</v>
      </c>
    </row>
    <row r="10" spans="1:4">
      <c r="A10" s="4"/>
      <c r="C10" s="1"/>
      <c r="D10" t="s">
        <v>109</v>
      </c>
    </row>
    <row r="11" spans="1:4">
      <c r="A11" s="4"/>
      <c r="C11" s="1"/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1660.52</v>
      </c>
    </row>
    <row r="18" spans="1:3">
      <c r="C18" s="1"/>
    </row>
    <row r="19" spans="1:3">
      <c r="A19" t="s">
        <v>180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39509</v>
      </c>
      <c r="B22" t="s">
        <v>100</v>
      </c>
      <c r="C22" s="1">
        <v>4683</v>
      </c>
    </row>
    <row r="23" spans="1:3">
      <c r="A23" s="4">
        <v>39516</v>
      </c>
      <c r="B23" t="s">
        <v>100</v>
      </c>
      <c r="C23" s="1">
        <v>4683</v>
      </c>
    </row>
    <row r="24" spans="1:3">
      <c r="A24" s="4">
        <v>39523</v>
      </c>
      <c r="B24" t="s">
        <v>100</v>
      </c>
      <c r="C24" s="1">
        <v>4683</v>
      </c>
    </row>
    <row r="25" spans="1:3">
      <c r="A25" s="4">
        <v>39530</v>
      </c>
      <c r="B25" t="s">
        <v>100</v>
      </c>
      <c r="C25" s="1">
        <v>4683</v>
      </c>
    </row>
    <row r="26" spans="1:3">
      <c r="A26" s="4">
        <v>39537</v>
      </c>
      <c r="B26" t="s">
        <v>100</v>
      </c>
      <c r="C26" s="1">
        <v>4683</v>
      </c>
    </row>
    <row r="27" spans="1:3">
      <c r="A27" s="4"/>
      <c r="C27" s="1"/>
    </row>
    <row r="28" spans="1:3">
      <c r="B28" s="9" t="s">
        <v>12</v>
      </c>
      <c r="C28" s="8">
        <f>SUM(C22:C27)</f>
        <v>23415</v>
      </c>
    </row>
  </sheetData>
  <phoneticPr fontId="3" type="noConversion"/>
  <pageMargins left="0.75" right="0.75" top="1" bottom="1" header="0" footer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50"/>
  <sheetViews>
    <sheetView topLeftCell="A19" workbookViewId="0">
      <selection activeCell="E38" sqref="E38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13" style="24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194</v>
      </c>
    </row>
    <row r="3" spans="1:12">
      <c r="A3" s="1" t="s">
        <v>0</v>
      </c>
      <c r="E3" t="s">
        <v>4</v>
      </c>
      <c r="G3" s="1"/>
      <c r="I3" s="29" t="s">
        <v>8</v>
      </c>
      <c r="J3" s="30" t="s">
        <v>158</v>
      </c>
      <c r="L3" s="1" t="s">
        <v>26</v>
      </c>
    </row>
    <row r="4" spans="1:12">
      <c r="A4" s="1" t="s">
        <v>3</v>
      </c>
      <c r="B4" s="10"/>
      <c r="E4" t="s">
        <v>5</v>
      </c>
      <c r="G4" s="1">
        <v>43917.25</v>
      </c>
      <c r="I4" s="24">
        <v>1</v>
      </c>
      <c r="J4" s="1">
        <v>12030</v>
      </c>
    </row>
    <row r="5" spans="1:12">
      <c r="A5" s="1" t="s">
        <v>2</v>
      </c>
      <c r="B5" s="10"/>
      <c r="E5" t="s">
        <v>6</v>
      </c>
      <c r="G5" s="1">
        <v>70547.83</v>
      </c>
      <c r="I5" s="24">
        <v>2</v>
      </c>
      <c r="J5" s="1">
        <v>10300</v>
      </c>
    </row>
    <row r="6" spans="1:12">
      <c r="A6" s="1" t="s">
        <v>1</v>
      </c>
      <c r="I6" s="24">
        <v>3</v>
      </c>
      <c r="J6" s="1">
        <v>12260</v>
      </c>
    </row>
    <row r="7" spans="1:12">
      <c r="G7" s="2">
        <f>G4-G5</f>
        <v>-26630.58</v>
      </c>
      <c r="I7" s="24">
        <v>4</v>
      </c>
      <c r="J7" s="1">
        <v>29360</v>
      </c>
    </row>
    <row r="8" spans="1:12">
      <c r="B8" s="1">
        <f>SUM(B4:B7)</f>
        <v>0</v>
      </c>
      <c r="I8" s="24">
        <v>5</v>
      </c>
      <c r="J8" s="1">
        <v>23950</v>
      </c>
    </row>
    <row r="9" spans="1:12">
      <c r="I9" s="24">
        <v>6</v>
      </c>
      <c r="J9" s="1">
        <v>20050</v>
      </c>
      <c r="L9" s="1">
        <v>5000</v>
      </c>
    </row>
    <row r="10" spans="1:12">
      <c r="I10" s="24">
        <v>7</v>
      </c>
      <c r="J10" s="1">
        <v>24250</v>
      </c>
    </row>
    <row r="11" spans="1:12">
      <c r="A11" s="1" t="s">
        <v>15</v>
      </c>
      <c r="I11" s="24">
        <v>8</v>
      </c>
      <c r="J11" s="1">
        <v>15380</v>
      </c>
    </row>
    <row r="12" spans="1:12">
      <c r="I12" s="24">
        <v>9</v>
      </c>
      <c r="J12" s="1">
        <v>11550</v>
      </c>
    </row>
    <row r="13" spans="1:12">
      <c r="A13" s="1" t="s">
        <v>18</v>
      </c>
      <c r="E13" t="s">
        <v>19</v>
      </c>
      <c r="I13" s="24">
        <v>10</v>
      </c>
      <c r="J13" s="1">
        <v>20300</v>
      </c>
    </row>
    <row r="14" spans="1:12">
      <c r="A14" s="1" t="s">
        <v>16</v>
      </c>
      <c r="B14" s="1">
        <f>G4</f>
        <v>43917.25</v>
      </c>
      <c r="E14" t="s">
        <v>8</v>
      </c>
      <c r="G14" s="2">
        <f>J35</f>
        <v>599670.11</v>
      </c>
      <c r="I14" s="24">
        <v>11</v>
      </c>
      <c r="J14" s="1">
        <v>25219.97</v>
      </c>
    </row>
    <row r="15" spans="1:12">
      <c r="A15" s="1" t="s">
        <v>17</v>
      </c>
      <c r="B15" s="1">
        <f>B8</f>
        <v>0</v>
      </c>
      <c r="G15" s="2"/>
      <c r="I15" s="24">
        <v>12</v>
      </c>
      <c r="J15" s="1">
        <v>27650</v>
      </c>
    </row>
    <row r="16" spans="1:12">
      <c r="I16" s="24">
        <v>13</v>
      </c>
      <c r="J16" s="1">
        <v>26400</v>
      </c>
      <c r="L16" s="1">
        <v>5500</v>
      </c>
    </row>
    <row r="17" spans="1:12">
      <c r="I17" s="24">
        <v>14</v>
      </c>
      <c r="J17" s="1">
        <v>23570</v>
      </c>
    </row>
    <row r="18" spans="1:12">
      <c r="B18" s="1">
        <f>SUM(B14:B17)</f>
        <v>43917.25</v>
      </c>
      <c r="G18" s="2">
        <f>SUM(G14:G17)</f>
        <v>599670.11</v>
      </c>
      <c r="I18" s="24">
        <v>15</v>
      </c>
      <c r="J18" s="1">
        <v>13000</v>
      </c>
    </row>
    <row r="19" spans="1:12">
      <c r="I19" s="24">
        <v>16</v>
      </c>
      <c r="J19" s="1">
        <v>19650</v>
      </c>
    </row>
    <row r="20" spans="1:12">
      <c r="I20" s="24">
        <v>17</v>
      </c>
      <c r="J20" s="1">
        <v>15200</v>
      </c>
    </row>
    <row r="21" spans="1:12">
      <c r="I21" s="24">
        <v>18</v>
      </c>
      <c r="J21" s="1">
        <v>22899.93</v>
      </c>
    </row>
    <row r="22" spans="1:12">
      <c r="A22" s="1" t="s">
        <v>21</v>
      </c>
      <c r="I22" s="24">
        <v>19</v>
      </c>
      <c r="J22" s="1">
        <v>25600</v>
      </c>
    </row>
    <row r="23" spans="1:12">
      <c r="A23" s="1" t="s">
        <v>22</v>
      </c>
      <c r="B23" s="1">
        <f>'gastos abr08'!C28</f>
        <v>18732</v>
      </c>
      <c r="E23" s="1" t="s">
        <v>27</v>
      </c>
      <c r="F23" s="1"/>
      <c r="G23" s="1">
        <f>G18-B18</f>
        <v>555752.86</v>
      </c>
      <c r="I23" s="24">
        <v>20</v>
      </c>
      <c r="J23" s="1">
        <v>27040</v>
      </c>
      <c r="L23" s="1">
        <v>5000</v>
      </c>
    </row>
    <row r="24" spans="1:12">
      <c r="A24" s="1" t="s">
        <v>23</v>
      </c>
      <c r="B24" s="1">
        <f>'gastos abr08'!C17</f>
        <v>3946.94</v>
      </c>
      <c r="E24" s="1" t="s">
        <v>20</v>
      </c>
      <c r="F24" s="1"/>
      <c r="G24" s="1">
        <f>G5</f>
        <v>70547.83</v>
      </c>
      <c r="H24" t="s">
        <v>34</v>
      </c>
      <c r="I24" s="24">
        <v>21</v>
      </c>
      <c r="J24" s="1">
        <v>18100.5</v>
      </c>
    </row>
    <row r="25" spans="1:12">
      <c r="A25" s="1" t="s">
        <v>24</v>
      </c>
      <c r="B25" s="1">
        <v>20000</v>
      </c>
      <c r="E25" t="s">
        <v>116</v>
      </c>
      <c r="G25" s="1"/>
      <c r="I25" s="24">
        <v>22</v>
      </c>
      <c r="J25" s="1">
        <v>8420</v>
      </c>
    </row>
    <row r="26" spans="1:12">
      <c r="A26" s="1" t="s">
        <v>127</v>
      </c>
      <c r="B26" s="10"/>
      <c r="H26" s="2"/>
      <c r="I26" s="24">
        <v>23</v>
      </c>
      <c r="J26" s="1">
        <v>13050</v>
      </c>
    </row>
    <row r="27" spans="1:12">
      <c r="A27" s="1" t="s">
        <v>55</v>
      </c>
      <c r="E27" s="1" t="s">
        <v>12</v>
      </c>
      <c r="F27" s="1"/>
      <c r="G27" s="1">
        <f>SUM(G23:G25)</f>
        <v>626300.68999999994</v>
      </c>
      <c r="I27" s="24">
        <v>24</v>
      </c>
      <c r="J27" s="1">
        <v>17110</v>
      </c>
    </row>
    <row r="28" spans="1:12">
      <c r="I28" s="24">
        <v>25</v>
      </c>
      <c r="J28" s="1">
        <v>28249.84</v>
      </c>
    </row>
    <row r="29" spans="1:12">
      <c r="A29" s="1" t="s">
        <v>12</v>
      </c>
      <c r="B29" s="1">
        <f>SUM(B23:B27)</f>
        <v>42678.94</v>
      </c>
      <c r="I29" s="24">
        <v>26</v>
      </c>
      <c r="J29" s="1">
        <v>24990</v>
      </c>
    </row>
    <row r="30" spans="1:12">
      <c r="E30" s="2"/>
      <c r="F30" s="2"/>
      <c r="I30" s="24">
        <v>27</v>
      </c>
      <c r="J30" s="1">
        <v>20749.97</v>
      </c>
      <c r="L30" s="1">
        <v>5500</v>
      </c>
    </row>
    <row r="31" spans="1:12" ht="15.75">
      <c r="B31" s="10"/>
      <c r="C31" s="15" t="s">
        <v>157</v>
      </c>
      <c r="D31" s="15"/>
      <c r="E31" s="16">
        <f>G27-B29</f>
        <v>583621.75</v>
      </c>
      <c r="F31" s="16"/>
      <c r="I31" s="24">
        <v>28</v>
      </c>
      <c r="J31" s="1">
        <v>18420</v>
      </c>
    </row>
    <row r="32" spans="1:12" ht="15.75">
      <c r="C32" s="15"/>
      <c r="D32" s="18"/>
      <c r="E32" s="18"/>
      <c r="F32" s="18"/>
      <c r="I32" s="24">
        <v>29</v>
      </c>
      <c r="J32" s="1">
        <v>25499.9</v>
      </c>
    </row>
    <row r="33" spans="1:12" ht="15.75">
      <c r="C33" s="15" t="s">
        <v>168</v>
      </c>
      <c r="D33" s="17"/>
      <c r="E33" s="20">
        <f>G27-B29+B27-G25</f>
        <v>583621.75</v>
      </c>
      <c r="F33" s="17"/>
      <c r="I33" s="24">
        <v>30</v>
      </c>
      <c r="J33" s="1">
        <v>19420</v>
      </c>
    </row>
    <row r="34" spans="1:12">
      <c r="A34" s="3"/>
      <c r="F34" s="2"/>
      <c r="G34" s="2"/>
      <c r="H34" s="2"/>
    </row>
    <row r="35" spans="1:12">
      <c r="F35" s="7"/>
      <c r="I35" s="24" t="s">
        <v>12</v>
      </c>
      <c r="J35" s="1">
        <f>SUM(J4:J34)</f>
        <v>599670.11</v>
      </c>
      <c r="L35" s="1">
        <f>SUM(L4:L34)</f>
        <v>21000</v>
      </c>
    </row>
    <row r="36" spans="1:12">
      <c r="B36" s="5" t="s">
        <v>76</v>
      </c>
      <c r="E36" s="2">
        <f>L35</f>
        <v>21000</v>
      </c>
      <c r="F36" s="7"/>
    </row>
    <row r="37" spans="1:12">
      <c r="C37" s="6" t="s">
        <v>77</v>
      </c>
      <c r="D37" s="6"/>
      <c r="E37" s="7">
        <v>22678.94</v>
      </c>
    </row>
    <row r="38" spans="1:12">
      <c r="C38" s="6" t="s">
        <v>78</v>
      </c>
      <c r="D38" s="6"/>
      <c r="E38" s="31">
        <f>E36-E37</f>
        <v>-1678.9399999999987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E18" sqref="E18"/>
    </sheetView>
  </sheetViews>
  <sheetFormatPr baseColWidth="10" defaultRowHeight="12.75"/>
  <cols>
    <col min="2" max="2" width="29.28515625" customWidth="1"/>
  </cols>
  <sheetData>
    <row r="2" spans="1:4">
      <c r="A2" t="s">
        <v>192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 ht="15">
      <c r="A5" s="26">
        <v>39543</v>
      </c>
      <c r="B5" s="28" t="s">
        <v>197</v>
      </c>
      <c r="C5" s="1">
        <v>345</v>
      </c>
      <c r="D5" t="s">
        <v>109</v>
      </c>
    </row>
    <row r="6" spans="1:4" ht="15">
      <c r="A6" s="27">
        <v>39543</v>
      </c>
      <c r="B6" s="28" t="s">
        <v>174</v>
      </c>
      <c r="C6" s="1">
        <v>341.99</v>
      </c>
      <c r="D6" s="28" t="s">
        <v>109</v>
      </c>
    </row>
    <row r="7" spans="1:4" ht="15">
      <c r="A7" s="27">
        <v>39546</v>
      </c>
      <c r="B7" s="28" t="s">
        <v>187</v>
      </c>
      <c r="C7" s="1">
        <v>277.55</v>
      </c>
      <c r="D7" t="s">
        <v>109</v>
      </c>
    </row>
    <row r="8" spans="1:4" ht="15">
      <c r="A8" s="27">
        <v>39552</v>
      </c>
      <c r="B8" s="28" t="s">
        <v>197</v>
      </c>
      <c r="C8" s="1">
        <v>345</v>
      </c>
      <c r="D8" t="s">
        <v>109</v>
      </c>
    </row>
    <row r="9" spans="1:4" ht="15">
      <c r="A9" s="26">
        <v>39557</v>
      </c>
      <c r="B9" s="28" t="s">
        <v>62</v>
      </c>
      <c r="C9" s="1">
        <v>511</v>
      </c>
      <c r="D9" t="s">
        <v>109</v>
      </c>
    </row>
    <row r="10" spans="1:4" ht="15">
      <c r="A10" s="27">
        <v>39561</v>
      </c>
      <c r="B10" s="28" t="s">
        <v>184</v>
      </c>
      <c r="C10" s="1">
        <v>286.39999999999998</v>
      </c>
      <c r="D10" t="s">
        <v>109</v>
      </c>
    </row>
    <row r="11" spans="1:4" ht="15">
      <c r="A11" s="27">
        <v>39564</v>
      </c>
      <c r="B11" s="28" t="s">
        <v>197</v>
      </c>
      <c r="C11" s="1">
        <v>345</v>
      </c>
      <c r="D11" t="s">
        <v>109</v>
      </c>
    </row>
    <row r="12" spans="1:4" ht="15">
      <c r="A12" s="27">
        <v>39567</v>
      </c>
      <c r="B12" s="28" t="s">
        <v>198</v>
      </c>
      <c r="C12" s="1">
        <v>1495</v>
      </c>
      <c r="D12" t="s">
        <v>109</v>
      </c>
    </row>
    <row r="13" spans="1:4">
      <c r="A13" s="4"/>
      <c r="C13" s="1">
        <v>0</v>
      </c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3946.94</v>
      </c>
    </row>
    <row r="18" spans="1:3">
      <c r="C18" s="1"/>
    </row>
    <row r="19" spans="1:3">
      <c r="A19" t="s">
        <v>193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 ht="15">
      <c r="A22" s="26">
        <v>39544</v>
      </c>
      <c r="B22" t="s">
        <v>100</v>
      </c>
      <c r="C22" s="1">
        <v>4683</v>
      </c>
    </row>
    <row r="23" spans="1:3" ht="15">
      <c r="A23" s="27">
        <v>39551</v>
      </c>
      <c r="B23" t="s">
        <v>100</v>
      </c>
      <c r="C23" s="1">
        <v>4683</v>
      </c>
    </row>
    <row r="24" spans="1:3" ht="15">
      <c r="A24" s="27">
        <v>39558</v>
      </c>
      <c r="B24" t="s">
        <v>100</v>
      </c>
      <c r="C24" s="1">
        <v>4683</v>
      </c>
    </row>
    <row r="25" spans="1:3" ht="15">
      <c r="A25" s="27">
        <v>39565</v>
      </c>
      <c r="B25" t="s">
        <v>100</v>
      </c>
      <c r="C25" s="1">
        <v>4683</v>
      </c>
    </row>
    <row r="26" spans="1:3" ht="15">
      <c r="A26" s="27"/>
      <c r="C26" s="1">
        <v>0</v>
      </c>
    </row>
    <row r="27" spans="1:3">
      <c r="A27" s="4"/>
      <c r="C27" s="1"/>
    </row>
    <row r="28" spans="1:3">
      <c r="B28" s="9" t="s">
        <v>12</v>
      </c>
      <c r="C28" s="8">
        <f>SUM(C22:C27)</f>
        <v>18732</v>
      </c>
    </row>
  </sheetData>
  <phoneticPr fontId="3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50"/>
  <sheetViews>
    <sheetView topLeftCell="A10" workbookViewId="0">
      <selection activeCell="G6" sqref="G6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196</v>
      </c>
    </row>
    <row r="3" spans="1:12">
      <c r="A3" s="1" t="s">
        <v>0</v>
      </c>
      <c r="E3" t="s">
        <v>4</v>
      </c>
      <c r="G3" s="1"/>
      <c r="I3" t="s">
        <v>8</v>
      </c>
      <c r="J3" s="32" t="s">
        <v>199</v>
      </c>
      <c r="L3" s="1" t="s">
        <v>26</v>
      </c>
    </row>
    <row r="4" spans="1:12">
      <c r="A4" s="1" t="s">
        <v>3</v>
      </c>
      <c r="B4" s="10"/>
      <c r="E4" t="s">
        <v>5</v>
      </c>
      <c r="G4" s="1">
        <v>70547.83</v>
      </c>
      <c r="I4">
        <v>1</v>
      </c>
      <c r="J4" s="1">
        <v>11920</v>
      </c>
    </row>
    <row r="5" spans="1:12">
      <c r="A5" s="1" t="s">
        <v>2</v>
      </c>
      <c r="B5" s="10"/>
      <c r="E5" t="s">
        <v>6</v>
      </c>
      <c r="G5" s="1">
        <v>65767.570000000007</v>
      </c>
      <c r="I5">
        <v>2</v>
      </c>
      <c r="J5" s="1">
        <v>23039.95</v>
      </c>
    </row>
    <row r="6" spans="1:12">
      <c r="A6" s="1" t="s">
        <v>1</v>
      </c>
      <c r="I6">
        <v>3</v>
      </c>
      <c r="J6" s="1">
        <v>24140</v>
      </c>
    </row>
    <row r="7" spans="1:12">
      <c r="G7" s="2">
        <f>G4-G5</f>
        <v>4780.2599999999948</v>
      </c>
      <c r="I7">
        <v>4</v>
      </c>
      <c r="J7" s="1">
        <v>24969.95</v>
      </c>
      <c r="L7" s="1">
        <v>5500</v>
      </c>
    </row>
    <row r="8" spans="1:12">
      <c r="B8" s="1">
        <f>SUM(B4:B7)</f>
        <v>0</v>
      </c>
      <c r="I8">
        <v>5</v>
      </c>
      <c r="J8" s="1">
        <v>22600</v>
      </c>
    </row>
    <row r="9" spans="1:12">
      <c r="I9">
        <v>6</v>
      </c>
      <c r="J9" s="1">
        <v>12020</v>
      </c>
    </row>
    <row r="10" spans="1:12">
      <c r="I10">
        <v>7</v>
      </c>
      <c r="J10" s="1">
        <v>14650</v>
      </c>
    </row>
    <row r="11" spans="1:12">
      <c r="A11" s="1" t="s">
        <v>15</v>
      </c>
      <c r="I11">
        <v>8</v>
      </c>
      <c r="J11" s="1">
        <v>15049.65</v>
      </c>
    </row>
    <row r="12" spans="1:12">
      <c r="I12">
        <v>9</v>
      </c>
      <c r="J12" s="1">
        <v>25900</v>
      </c>
    </row>
    <row r="13" spans="1:12">
      <c r="A13" s="1" t="s">
        <v>18</v>
      </c>
      <c r="E13" t="s">
        <v>19</v>
      </c>
      <c r="I13">
        <v>10</v>
      </c>
      <c r="J13" s="1">
        <v>21670</v>
      </c>
    </row>
    <row r="14" spans="1:12">
      <c r="A14" s="1" t="s">
        <v>16</v>
      </c>
      <c r="B14" s="1">
        <f>G4</f>
        <v>70547.83</v>
      </c>
      <c r="E14" t="s">
        <v>8</v>
      </c>
      <c r="G14" s="2">
        <f>J35</f>
        <v>580824.8600000001</v>
      </c>
      <c r="I14">
        <v>11</v>
      </c>
      <c r="J14" s="1">
        <v>13375</v>
      </c>
    </row>
    <row r="15" spans="1:12">
      <c r="A15" s="1" t="s">
        <v>17</v>
      </c>
      <c r="B15" s="1">
        <f>B8</f>
        <v>0</v>
      </c>
      <c r="G15" s="2"/>
      <c r="I15">
        <v>12</v>
      </c>
      <c r="J15" s="1">
        <v>14800</v>
      </c>
    </row>
    <row r="16" spans="1:12">
      <c r="I16">
        <v>13</v>
      </c>
      <c r="J16" s="1">
        <v>15100</v>
      </c>
    </row>
    <row r="17" spans="1:12">
      <c r="I17">
        <v>14</v>
      </c>
      <c r="J17" s="1">
        <v>14200</v>
      </c>
    </row>
    <row r="18" spans="1:12">
      <c r="B18" s="1">
        <f>SUM(B14:B17)</f>
        <v>70547.83</v>
      </c>
      <c r="G18" s="2">
        <f>SUM(G14:G17)</f>
        <v>580824.8600000001</v>
      </c>
      <c r="I18">
        <v>15</v>
      </c>
      <c r="J18" s="1">
        <v>14980.4</v>
      </c>
    </row>
    <row r="19" spans="1:12">
      <c r="I19">
        <v>16</v>
      </c>
      <c r="J19" s="1">
        <v>20410.060000000001</v>
      </c>
    </row>
    <row r="20" spans="1:12">
      <c r="I20">
        <v>17</v>
      </c>
      <c r="J20" s="1">
        <v>30199.9</v>
      </c>
    </row>
    <row r="21" spans="1:12">
      <c r="I21">
        <v>18</v>
      </c>
      <c r="J21" s="1">
        <v>25190</v>
      </c>
      <c r="L21" s="1">
        <v>5500</v>
      </c>
    </row>
    <row r="22" spans="1:12">
      <c r="A22" s="1" t="s">
        <v>21</v>
      </c>
      <c r="I22">
        <v>19</v>
      </c>
      <c r="J22" s="1">
        <v>18969.95</v>
      </c>
    </row>
    <row r="23" spans="1:12">
      <c r="A23" s="1" t="s">
        <v>22</v>
      </c>
      <c r="B23" s="1">
        <f>'gastos May 08'!C28</f>
        <v>19381.669999999998</v>
      </c>
      <c r="E23" s="1" t="s">
        <v>27</v>
      </c>
      <c r="F23" s="1"/>
      <c r="G23" s="1">
        <f>G18-B18</f>
        <v>510277.03000000009</v>
      </c>
      <c r="I23">
        <v>20</v>
      </c>
      <c r="J23" s="1">
        <v>11710</v>
      </c>
    </row>
    <row r="24" spans="1:12">
      <c r="A24" s="1" t="s">
        <v>23</v>
      </c>
      <c r="B24" s="1">
        <f>'gastos May 08'!C17</f>
        <v>2597.84</v>
      </c>
      <c r="E24" s="1" t="s">
        <v>20</v>
      </c>
      <c r="F24" s="1"/>
      <c r="G24" s="1">
        <f>G5</f>
        <v>65767.570000000007</v>
      </c>
      <c r="H24" t="s">
        <v>34</v>
      </c>
      <c r="I24">
        <v>21</v>
      </c>
      <c r="J24" s="1">
        <v>11110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14340</v>
      </c>
    </row>
    <row r="26" spans="1:12">
      <c r="A26" s="1" t="s">
        <v>127</v>
      </c>
      <c r="B26" s="10"/>
      <c r="H26" s="2"/>
      <c r="I26">
        <v>23</v>
      </c>
      <c r="J26" s="1">
        <v>29370</v>
      </c>
    </row>
    <row r="27" spans="1:12">
      <c r="A27" s="1" t="s">
        <v>55</v>
      </c>
      <c r="E27" s="1" t="s">
        <v>12</v>
      </c>
      <c r="F27" s="1"/>
      <c r="G27" s="1">
        <f>SUM(G23:G25)</f>
        <v>576044.60000000009</v>
      </c>
      <c r="I27">
        <v>24</v>
      </c>
      <c r="J27" s="1">
        <v>18290</v>
      </c>
    </row>
    <row r="28" spans="1:12">
      <c r="I28">
        <v>25</v>
      </c>
      <c r="J28" s="1">
        <v>26250</v>
      </c>
      <c r="L28" s="1">
        <v>5000</v>
      </c>
    </row>
    <row r="29" spans="1:12">
      <c r="A29" s="1" t="s">
        <v>12</v>
      </c>
      <c r="B29" s="1">
        <f>SUM(B23:B27)</f>
        <v>41979.509999999995</v>
      </c>
      <c r="I29">
        <v>26</v>
      </c>
      <c r="J29" s="1">
        <v>15990</v>
      </c>
    </row>
    <row r="30" spans="1:12">
      <c r="E30" s="2"/>
      <c r="F30" s="2"/>
      <c r="I30">
        <v>27</v>
      </c>
      <c r="J30" s="1">
        <v>9460</v>
      </c>
    </row>
    <row r="31" spans="1:12" ht="15.75">
      <c r="B31" s="10"/>
      <c r="C31" s="15" t="s">
        <v>157</v>
      </c>
      <c r="D31" s="15"/>
      <c r="E31" s="16">
        <f>G27-B29</f>
        <v>534065.09000000008</v>
      </c>
      <c r="F31" s="16"/>
      <c r="I31">
        <v>28</v>
      </c>
      <c r="J31" s="1">
        <v>12700</v>
      </c>
    </row>
    <row r="32" spans="1:12" ht="15.75">
      <c r="C32" s="15"/>
      <c r="D32" s="18"/>
      <c r="E32" s="18"/>
      <c r="F32" s="18"/>
      <c r="I32">
        <v>29</v>
      </c>
      <c r="J32" s="1">
        <v>15720</v>
      </c>
    </row>
    <row r="33" spans="1:12" ht="15.75">
      <c r="C33" s="15" t="s">
        <v>168</v>
      </c>
      <c r="D33" s="17"/>
      <c r="E33" s="20">
        <f>G27-B29+B27-G25</f>
        <v>534065.09000000008</v>
      </c>
      <c r="F33" s="17"/>
      <c r="I33">
        <v>30</v>
      </c>
      <c r="J33" s="1">
        <v>19050</v>
      </c>
    </row>
    <row r="34" spans="1:12">
      <c r="A34" s="3"/>
      <c r="F34" s="2"/>
      <c r="G34" s="2"/>
      <c r="H34" s="2"/>
      <c r="I34">
        <v>31</v>
      </c>
      <c r="J34" s="1">
        <v>33650</v>
      </c>
    </row>
    <row r="35" spans="1:12">
      <c r="F35" s="7"/>
      <c r="I35" t="s">
        <v>12</v>
      </c>
      <c r="J35" s="1">
        <f>SUM(J4:J34)</f>
        <v>580824.8600000001</v>
      </c>
      <c r="L35" s="1">
        <f>SUM(L4:L34)</f>
        <v>16000</v>
      </c>
    </row>
    <row r="36" spans="1:12">
      <c r="B36" s="5" t="s">
        <v>76</v>
      </c>
      <c r="E36" s="2">
        <f>L35</f>
        <v>16000</v>
      </c>
      <c r="F36" s="7"/>
    </row>
    <row r="37" spans="1:12">
      <c r="C37" s="6" t="s">
        <v>77</v>
      </c>
      <c r="D37" s="6"/>
      <c r="E37" s="7">
        <f>B23+B24</f>
        <v>21979.51</v>
      </c>
    </row>
    <row r="38" spans="1:12">
      <c r="C38" s="6" t="s">
        <v>78</v>
      </c>
      <c r="D38" s="6"/>
      <c r="E38" s="7">
        <f>E36-E37</f>
        <v>-5979.5099999999984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16" sqref="B16"/>
    </sheetView>
  </sheetViews>
  <sheetFormatPr baseColWidth="10" defaultRowHeight="12.75"/>
  <cols>
    <col min="2" max="2" width="29.28515625" customWidth="1"/>
  </cols>
  <sheetData>
    <row r="2" spans="1:4">
      <c r="A2" s="37" t="s">
        <v>195</v>
      </c>
      <c r="B2" s="37"/>
      <c r="C2" s="37"/>
      <c r="D2" s="37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34">
        <v>39570</v>
      </c>
      <c r="B5" s="28" t="s">
        <v>205</v>
      </c>
      <c r="C5" s="1">
        <v>345</v>
      </c>
      <c r="D5" t="s">
        <v>109</v>
      </c>
    </row>
    <row r="6" spans="1:4">
      <c r="A6" s="4">
        <v>39571</v>
      </c>
      <c r="B6" s="28" t="s">
        <v>206</v>
      </c>
      <c r="C6" s="1">
        <v>280.89999999999998</v>
      </c>
      <c r="D6" s="28" t="s">
        <v>109</v>
      </c>
    </row>
    <row r="7" spans="1:4">
      <c r="A7" s="4">
        <v>39577</v>
      </c>
      <c r="B7" s="28" t="s">
        <v>207</v>
      </c>
      <c r="C7" s="1">
        <v>225.06</v>
      </c>
      <c r="D7" t="s">
        <v>109</v>
      </c>
    </row>
    <row r="8" spans="1:4">
      <c r="A8" s="4">
        <v>39578</v>
      </c>
      <c r="B8" s="28" t="s">
        <v>208</v>
      </c>
      <c r="C8" s="1">
        <v>188.27</v>
      </c>
      <c r="D8" t="s">
        <v>109</v>
      </c>
    </row>
    <row r="9" spans="1:4">
      <c r="A9" s="4">
        <v>39586</v>
      </c>
      <c r="B9" s="28" t="s">
        <v>209</v>
      </c>
      <c r="C9" s="1">
        <v>316.61</v>
      </c>
      <c r="D9" t="s">
        <v>109</v>
      </c>
    </row>
    <row r="10" spans="1:4">
      <c r="A10" s="4">
        <v>39591</v>
      </c>
      <c r="B10" s="28" t="s">
        <v>205</v>
      </c>
      <c r="C10" s="1">
        <v>345</v>
      </c>
      <c r="D10" t="s">
        <v>109</v>
      </c>
    </row>
    <row r="11" spans="1:4">
      <c r="A11" s="4">
        <v>39591</v>
      </c>
      <c r="B11" s="28" t="s">
        <v>210</v>
      </c>
      <c r="C11" s="1">
        <v>368</v>
      </c>
      <c r="D11" t="s">
        <v>109</v>
      </c>
    </row>
    <row r="12" spans="1:4">
      <c r="A12" s="4">
        <v>39589</v>
      </c>
      <c r="B12" s="28" t="s">
        <v>211</v>
      </c>
      <c r="C12" s="1">
        <v>529</v>
      </c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2597.84</v>
      </c>
    </row>
    <row r="18" spans="1:3">
      <c r="C18" s="1"/>
    </row>
    <row r="19" spans="1:3">
      <c r="A19" s="37" t="s">
        <v>225</v>
      </c>
      <c r="B19" s="37"/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33">
        <v>39572</v>
      </c>
      <c r="B22" t="s">
        <v>100</v>
      </c>
      <c r="C22" s="1">
        <v>5332.67</v>
      </c>
    </row>
    <row r="23" spans="1:3">
      <c r="A23" s="33">
        <v>39579</v>
      </c>
      <c r="B23" t="s">
        <v>100</v>
      </c>
      <c r="C23" s="1">
        <v>4683</v>
      </c>
    </row>
    <row r="24" spans="1:3">
      <c r="A24" s="33">
        <v>39586</v>
      </c>
      <c r="B24" t="s">
        <v>100</v>
      </c>
      <c r="C24" s="1">
        <v>4683</v>
      </c>
    </row>
    <row r="25" spans="1:3">
      <c r="A25" s="33">
        <v>39593</v>
      </c>
      <c r="B25" t="s">
        <v>100</v>
      </c>
      <c r="C25" s="1">
        <v>4683</v>
      </c>
    </row>
    <row r="26" spans="1:3">
      <c r="A26" s="33"/>
      <c r="B26" t="s">
        <v>100</v>
      </c>
      <c r="C26" s="1">
        <v>0</v>
      </c>
    </row>
    <row r="27" spans="1:3">
      <c r="A27" s="4"/>
      <c r="C27" s="1"/>
    </row>
    <row r="28" spans="1:3">
      <c r="B28" s="9" t="s">
        <v>12</v>
      </c>
      <c r="C28" s="8">
        <f>SUM(C22:C27)</f>
        <v>19381.669999999998</v>
      </c>
    </row>
  </sheetData>
  <mergeCells count="2">
    <mergeCell ref="A2:D2"/>
    <mergeCell ref="A19:B19"/>
  </mergeCells>
  <phoneticPr fontId="3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0"/>
  <sheetViews>
    <sheetView workbookViewId="0">
      <selection activeCell="B31" sqref="B31"/>
    </sheetView>
  </sheetViews>
  <sheetFormatPr baseColWidth="10" defaultRowHeight="12.75"/>
  <cols>
    <col min="1" max="1" width="18.28515625" style="1" customWidth="1"/>
    <col min="2" max="2" width="13.5703125" style="1" customWidth="1"/>
    <col min="3" max="3" width="8.5703125" customWidth="1"/>
    <col min="4" max="4" width="15.28515625" customWidth="1"/>
    <col min="5" max="5" width="12.28515625" bestFit="1" customWidth="1"/>
    <col min="7" max="7" width="5.7109375" customWidth="1"/>
    <col min="8" max="8" width="12.28515625" style="1" bestFit="1" customWidth="1"/>
    <col min="10" max="10" width="11.42578125" style="1"/>
  </cols>
  <sheetData>
    <row r="1" spans="1:10">
      <c r="A1" s="1" t="s">
        <v>30</v>
      </c>
    </row>
    <row r="2" spans="1:10">
      <c r="A2" s="1" t="s">
        <v>53</v>
      </c>
    </row>
    <row r="3" spans="1:10">
      <c r="A3" s="1" t="s">
        <v>0</v>
      </c>
      <c r="D3" t="s">
        <v>4</v>
      </c>
      <c r="G3" t="s">
        <v>54</v>
      </c>
      <c r="J3" s="1" t="s">
        <v>26</v>
      </c>
    </row>
    <row r="4" spans="1:10">
      <c r="A4" s="1" t="s">
        <v>3</v>
      </c>
      <c r="B4" s="1">
        <v>193324.78</v>
      </c>
      <c r="D4" t="s">
        <v>5</v>
      </c>
      <c r="E4" s="1">
        <v>32424.9</v>
      </c>
      <c r="G4">
        <v>1</v>
      </c>
    </row>
    <row r="5" spans="1:10">
      <c r="A5" s="1" t="s">
        <v>2</v>
      </c>
      <c r="B5" s="1">
        <v>318033.95</v>
      </c>
      <c r="D5" t="s">
        <v>6</v>
      </c>
      <c r="E5" s="1">
        <v>52107.92</v>
      </c>
      <c r="G5">
        <v>2</v>
      </c>
    </row>
    <row r="6" spans="1:10">
      <c r="A6" s="1" t="s">
        <v>1</v>
      </c>
      <c r="B6" s="1">
        <v>17305</v>
      </c>
      <c r="G6">
        <v>3</v>
      </c>
    </row>
    <row r="7" spans="1:10">
      <c r="E7" s="2">
        <f>E4-E5</f>
        <v>-19683.019999999997</v>
      </c>
      <c r="G7">
        <v>4</v>
      </c>
    </row>
    <row r="8" spans="1:10">
      <c r="B8" s="1">
        <f>SUM(B4:B7)</f>
        <v>528663.73</v>
      </c>
      <c r="G8">
        <v>5</v>
      </c>
      <c r="J8" s="1">
        <v>10000</v>
      </c>
    </row>
    <row r="9" spans="1:10">
      <c r="G9">
        <v>6</v>
      </c>
    </row>
    <row r="10" spans="1:10">
      <c r="G10">
        <v>7</v>
      </c>
    </row>
    <row r="11" spans="1:10">
      <c r="A11" s="1" t="s">
        <v>15</v>
      </c>
      <c r="G11">
        <v>8</v>
      </c>
    </row>
    <row r="12" spans="1:10">
      <c r="G12">
        <v>9</v>
      </c>
    </row>
    <row r="13" spans="1:10">
      <c r="A13" s="1" t="s">
        <v>18</v>
      </c>
      <c r="D13" t="s">
        <v>19</v>
      </c>
      <c r="G13">
        <v>10</v>
      </c>
    </row>
    <row r="14" spans="1:10">
      <c r="A14" s="1" t="s">
        <v>16</v>
      </c>
      <c r="B14" s="1">
        <f>E4</f>
        <v>32424.9</v>
      </c>
      <c r="D14" t="s">
        <v>8</v>
      </c>
      <c r="E14" s="2">
        <f>H35</f>
        <v>551494.22</v>
      </c>
      <c r="G14">
        <v>11</v>
      </c>
    </row>
    <row r="15" spans="1:10">
      <c r="A15" s="1" t="s">
        <v>17</v>
      </c>
      <c r="B15" s="1">
        <f>B8</f>
        <v>528663.73</v>
      </c>
      <c r="E15" s="2"/>
      <c r="G15">
        <v>12</v>
      </c>
      <c r="J15" s="1">
        <v>10000</v>
      </c>
    </row>
    <row r="16" spans="1:10">
      <c r="G16">
        <v>13</v>
      </c>
    </row>
    <row r="17" spans="1:10">
      <c r="G17">
        <v>14</v>
      </c>
    </row>
    <row r="18" spans="1:10">
      <c r="B18" s="1">
        <f>SUM(B14:B17)</f>
        <v>561088.63</v>
      </c>
      <c r="E18" s="2">
        <f>SUM(E14:E17)</f>
        <v>551494.22</v>
      </c>
      <c r="G18">
        <v>15</v>
      </c>
    </row>
    <row r="19" spans="1:10">
      <c r="G19">
        <v>16</v>
      </c>
    </row>
    <row r="20" spans="1:10">
      <c r="G20">
        <v>17</v>
      </c>
    </row>
    <row r="21" spans="1:10">
      <c r="G21">
        <v>18</v>
      </c>
    </row>
    <row r="22" spans="1:10">
      <c r="A22" s="1" t="s">
        <v>21</v>
      </c>
      <c r="G22">
        <v>19</v>
      </c>
      <c r="J22" s="1">
        <v>10000</v>
      </c>
    </row>
    <row r="23" spans="1:10">
      <c r="A23" s="1" t="s">
        <v>22</v>
      </c>
      <c r="B23" s="1">
        <v>19181</v>
      </c>
      <c r="D23" s="1" t="s">
        <v>60</v>
      </c>
      <c r="E23" s="1">
        <f>E18-B18</f>
        <v>-9594.4100000000326</v>
      </c>
      <c r="G23">
        <v>20</v>
      </c>
    </row>
    <row r="24" spans="1:10">
      <c r="A24" s="1" t="s">
        <v>23</v>
      </c>
      <c r="B24" s="1">
        <v>5537.84</v>
      </c>
      <c r="D24" s="1" t="s">
        <v>20</v>
      </c>
      <c r="E24" s="1">
        <f>E5</f>
        <v>52107.92</v>
      </c>
      <c r="G24">
        <v>21</v>
      </c>
    </row>
    <row r="25" spans="1:10">
      <c r="A25" s="1" t="s">
        <v>24</v>
      </c>
      <c r="B25" s="1">
        <v>20000</v>
      </c>
      <c r="G25">
        <v>22</v>
      </c>
      <c r="H25" s="1">
        <v>40000</v>
      </c>
      <c r="J25" s="1" t="s">
        <v>59</v>
      </c>
    </row>
    <row r="26" spans="1:10">
      <c r="A26" s="1" t="s">
        <v>55</v>
      </c>
      <c r="B26" s="1">
        <v>5000</v>
      </c>
      <c r="G26">
        <v>23</v>
      </c>
    </row>
    <row r="27" spans="1:10">
      <c r="A27" s="1" t="s">
        <v>58</v>
      </c>
      <c r="B27" s="1">
        <v>3084</v>
      </c>
      <c r="G27">
        <v>24</v>
      </c>
    </row>
    <row r="28" spans="1:10">
      <c r="A28" s="8" t="s">
        <v>12</v>
      </c>
      <c r="B28" s="1">
        <f>SUM(B23:B27)</f>
        <v>52802.84</v>
      </c>
      <c r="D28" s="8" t="s">
        <v>12</v>
      </c>
      <c r="E28" s="1">
        <f>SUM(E23:E24)</f>
        <v>42513.509999999966</v>
      </c>
      <c r="G28">
        <v>25</v>
      </c>
      <c r="H28" s="1">
        <v>417894.02</v>
      </c>
    </row>
    <row r="29" spans="1:10">
      <c r="G29">
        <v>26</v>
      </c>
      <c r="J29" s="1">
        <v>10000</v>
      </c>
    </row>
    <row r="30" spans="1:10">
      <c r="D30" s="2"/>
      <c r="G30">
        <v>27</v>
      </c>
    </row>
    <row r="31" spans="1:10" ht="15.75">
      <c r="B31" s="10"/>
      <c r="C31" s="15" t="s">
        <v>157</v>
      </c>
      <c r="D31" s="16">
        <f>E28-B28</f>
        <v>-10289.330000000031</v>
      </c>
      <c r="F31" s="21"/>
      <c r="G31">
        <v>28</v>
      </c>
    </row>
    <row r="32" spans="1:10" ht="15.75">
      <c r="C32" s="15"/>
      <c r="D32" s="18"/>
      <c r="E32" s="18"/>
      <c r="F32" s="18"/>
      <c r="G32">
        <v>29</v>
      </c>
    </row>
    <row r="33" spans="2:10" ht="15.75">
      <c r="C33" s="15" t="s">
        <v>168</v>
      </c>
      <c r="D33" s="20">
        <f>E28-B28+B26</f>
        <v>-5289.3300000000309</v>
      </c>
      <c r="F33" s="17"/>
      <c r="G33">
        <v>30</v>
      </c>
      <c r="H33" s="1">
        <v>74850.2</v>
      </c>
    </row>
    <row r="34" spans="2:10">
      <c r="E34" s="2"/>
      <c r="G34">
        <v>31</v>
      </c>
      <c r="H34" s="1">
        <v>18750</v>
      </c>
    </row>
    <row r="35" spans="2:10">
      <c r="G35" t="s">
        <v>12</v>
      </c>
      <c r="H35" s="1">
        <f>SUM(H4:H34)</f>
        <v>551494.22</v>
      </c>
      <c r="J35" s="1">
        <f>SUM(J4:J34)</f>
        <v>40000</v>
      </c>
    </row>
    <row r="38" spans="2:10">
      <c r="H38" s="1" t="s">
        <v>56</v>
      </c>
    </row>
    <row r="39" spans="2:10">
      <c r="B39" s="5" t="s">
        <v>76</v>
      </c>
      <c r="D39" s="2">
        <f>J35</f>
        <v>40000</v>
      </c>
      <c r="H39" s="1" t="s">
        <v>57</v>
      </c>
    </row>
    <row r="40" spans="2:10">
      <c r="C40" s="6" t="s">
        <v>77</v>
      </c>
      <c r="D40" s="7">
        <f>B23+B24</f>
        <v>24718.84</v>
      </c>
    </row>
    <row r="41" spans="2:10">
      <c r="C41" s="6" t="s">
        <v>78</v>
      </c>
      <c r="D41" s="7">
        <f>D39-D40</f>
        <v>15281.16</v>
      </c>
    </row>
    <row r="43" spans="2:10">
      <c r="D43" s="1"/>
    </row>
    <row r="44" spans="2:10">
      <c r="D44" s="1"/>
    </row>
    <row r="45" spans="2:10">
      <c r="D45" s="1"/>
    </row>
    <row r="46" spans="2:10">
      <c r="D46" s="1"/>
    </row>
    <row r="47" spans="2:10">
      <c r="D47" s="1"/>
    </row>
    <row r="48" spans="2:10">
      <c r="D48" s="2"/>
    </row>
    <row r="49" spans="4:4">
      <c r="D49" s="2"/>
    </row>
    <row r="50" spans="4:4">
      <c r="D50" s="2"/>
    </row>
  </sheetData>
  <phoneticPr fontId="3" type="noConversion"/>
  <pageMargins left="0.75" right="0.75" top="1" bottom="1" header="0" footer="0"/>
  <pageSetup scale="93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50"/>
  <sheetViews>
    <sheetView topLeftCell="A19" workbookViewId="0">
      <selection activeCell="C6" sqref="C6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38" t="s">
        <v>30</v>
      </c>
      <c r="B1" s="38"/>
      <c r="C1" s="38"/>
    </row>
    <row r="2" spans="1:12">
      <c r="A2" s="1" t="s">
        <v>196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200</v>
      </c>
      <c r="L3" s="1" t="s">
        <v>26</v>
      </c>
    </row>
    <row r="4" spans="1:12">
      <c r="A4" s="1" t="s">
        <v>3</v>
      </c>
      <c r="B4" s="10"/>
      <c r="E4" t="s">
        <v>5</v>
      </c>
      <c r="G4" s="1">
        <v>65767.570000000007</v>
      </c>
      <c r="I4">
        <v>1</v>
      </c>
      <c r="J4" s="1">
        <v>17770.099999999999</v>
      </c>
      <c r="L4" s="1">
        <v>5000</v>
      </c>
    </row>
    <row r="5" spans="1:12">
      <c r="A5" s="1" t="s">
        <v>2</v>
      </c>
      <c r="B5" s="10"/>
      <c r="E5" t="s">
        <v>6</v>
      </c>
      <c r="G5" s="1">
        <v>38752.18</v>
      </c>
      <c r="I5">
        <v>2</v>
      </c>
      <c r="J5" s="1">
        <v>13300</v>
      </c>
    </row>
    <row r="6" spans="1:12">
      <c r="A6" s="1" t="s">
        <v>1</v>
      </c>
      <c r="I6">
        <v>3</v>
      </c>
      <c r="J6" s="1">
        <v>11190</v>
      </c>
    </row>
    <row r="7" spans="1:12">
      <c r="G7" s="2">
        <f>G4-G5</f>
        <v>27015.390000000007</v>
      </c>
      <c r="I7">
        <v>4</v>
      </c>
      <c r="J7" s="1">
        <v>10040</v>
      </c>
    </row>
    <row r="8" spans="1:12">
      <c r="B8" s="1">
        <f>SUM(B4:B7)</f>
        <v>0</v>
      </c>
      <c r="I8">
        <v>5</v>
      </c>
      <c r="J8" s="1">
        <v>12450</v>
      </c>
    </row>
    <row r="9" spans="1:12">
      <c r="I9">
        <v>6</v>
      </c>
      <c r="J9" s="1">
        <v>15970</v>
      </c>
    </row>
    <row r="10" spans="1:12">
      <c r="I10">
        <v>7</v>
      </c>
      <c r="J10" s="1">
        <v>22120</v>
      </c>
    </row>
    <row r="11" spans="1:12">
      <c r="A11" s="1" t="s">
        <v>15</v>
      </c>
      <c r="I11">
        <v>8</v>
      </c>
      <c r="J11" s="1">
        <v>26950</v>
      </c>
      <c r="L11" s="1">
        <v>5500</v>
      </c>
    </row>
    <row r="12" spans="1:12">
      <c r="I12">
        <v>9</v>
      </c>
      <c r="J12" s="1">
        <v>16140</v>
      </c>
    </row>
    <row r="13" spans="1:12">
      <c r="A13" s="1" t="s">
        <v>18</v>
      </c>
      <c r="E13" t="s">
        <v>19</v>
      </c>
      <c r="I13">
        <v>10</v>
      </c>
      <c r="J13" s="1">
        <v>11600</v>
      </c>
    </row>
    <row r="14" spans="1:12">
      <c r="A14" s="1" t="s">
        <v>16</v>
      </c>
      <c r="B14" s="1">
        <f>G4</f>
        <v>65767.570000000007</v>
      </c>
      <c r="E14" t="s">
        <v>8</v>
      </c>
      <c r="G14" s="2">
        <f>J35</f>
        <v>521630.20000000007</v>
      </c>
      <c r="I14">
        <v>11</v>
      </c>
      <c r="J14" s="1">
        <v>11550</v>
      </c>
    </row>
    <row r="15" spans="1:12">
      <c r="A15" s="1" t="s">
        <v>17</v>
      </c>
      <c r="B15" s="1">
        <f>B8</f>
        <v>0</v>
      </c>
      <c r="G15" s="2"/>
      <c r="I15">
        <v>12</v>
      </c>
      <c r="J15" s="1">
        <v>12400</v>
      </c>
    </row>
    <row r="16" spans="1:12">
      <c r="I16">
        <v>13</v>
      </c>
      <c r="J16" s="1">
        <v>20150</v>
      </c>
    </row>
    <row r="17" spans="1:12">
      <c r="I17">
        <v>14</v>
      </c>
      <c r="J17" s="1">
        <v>30599.98</v>
      </c>
    </row>
    <row r="18" spans="1:12">
      <c r="B18" s="1">
        <f>SUM(B14:B17)</f>
        <v>65767.570000000007</v>
      </c>
      <c r="G18" s="2">
        <f>SUM(G14:G17)</f>
        <v>521630.20000000007</v>
      </c>
      <c r="I18">
        <v>15</v>
      </c>
      <c r="J18" s="1">
        <v>26350</v>
      </c>
      <c r="L18" s="1">
        <v>5500</v>
      </c>
    </row>
    <row r="19" spans="1:12">
      <c r="I19">
        <v>16</v>
      </c>
      <c r="J19" s="1">
        <v>11400</v>
      </c>
    </row>
    <row r="20" spans="1:12">
      <c r="I20">
        <v>17</v>
      </c>
      <c r="J20" s="1">
        <v>12030</v>
      </c>
    </row>
    <row r="21" spans="1:12">
      <c r="I21">
        <v>18</v>
      </c>
      <c r="J21" s="1">
        <v>8370</v>
      </c>
    </row>
    <row r="22" spans="1:12">
      <c r="A22" s="1" t="s">
        <v>21</v>
      </c>
      <c r="I22">
        <v>19</v>
      </c>
      <c r="J22" s="1">
        <v>9430</v>
      </c>
    </row>
    <row r="23" spans="1:12">
      <c r="A23" s="1" t="s">
        <v>22</v>
      </c>
      <c r="B23" s="1">
        <f>'gastos JUN 08'!C28</f>
        <v>23415</v>
      </c>
      <c r="E23" s="1" t="s">
        <v>27</v>
      </c>
      <c r="F23" s="1"/>
      <c r="G23" s="1">
        <f>G18-B18</f>
        <v>455862.63000000006</v>
      </c>
      <c r="I23">
        <v>20</v>
      </c>
      <c r="J23" s="1">
        <v>22450</v>
      </c>
    </row>
    <row r="24" spans="1:12">
      <c r="A24" s="1" t="s">
        <v>23</v>
      </c>
      <c r="B24" s="1">
        <f>'gastos JUN 08'!C17</f>
        <v>2344.2399999999998</v>
      </c>
      <c r="E24" s="1" t="s">
        <v>20</v>
      </c>
      <c r="F24" s="1"/>
      <c r="G24" s="1">
        <f>G5</f>
        <v>38752.18</v>
      </c>
      <c r="H24" t="s">
        <v>34</v>
      </c>
      <c r="I24">
        <v>21</v>
      </c>
      <c r="J24" s="1">
        <v>22450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20990</v>
      </c>
      <c r="L25" s="1">
        <v>5500</v>
      </c>
    </row>
    <row r="26" spans="1:12">
      <c r="A26" s="1" t="s">
        <v>127</v>
      </c>
      <c r="B26" s="10"/>
      <c r="H26" s="2"/>
      <c r="I26">
        <v>23</v>
      </c>
      <c r="J26" s="1">
        <v>12780</v>
      </c>
    </row>
    <row r="27" spans="1:12">
      <c r="A27" s="1" t="s">
        <v>55</v>
      </c>
      <c r="E27" s="1" t="s">
        <v>12</v>
      </c>
      <c r="F27" s="1"/>
      <c r="G27" s="1">
        <f>SUM(G23:G25)</f>
        <v>494614.81000000006</v>
      </c>
      <c r="I27">
        <v>24</v>
      </c>
      <c r="J27" s="1">
        <v>10729.76</v>
      </c>
    </row>
    <row r="28" spans="1:12">
      <c r="I28">
        <v>25</v>
      </c>
      <c r="J28" s="1">
        <v>15150</v>
      </c>
    </row>
    <row r="29" spans="1:12">
      <c r="A29" s="1" t="s">
        <v>12</v>
      </c>
      <c r="B29" s="1">
        <f>SUM(B23:B27)</f>
        <v>45759.24</v>
      </c>
      <c r="I29">
        <v>26</v>
      </c>
      <c r="J29" s="1">
        <v>16650</v>
      </c>
    </row>
    <row r="30" spans="1:12">
      <c r="E30" s="2"/>
      <c r="F30" s="2"/>
      <c r="I30">
        <v>27</v>
      </c>
      <c r="J30" s="1">
        <v>28399.96</v>
      </c>
    </row>
    <row r="31" spans="1:12" ht="15.75">
      <c r="B31" s="10"/>
      <c r="C31" s="15" t="s">
        <v>157</v>
      </c>
      <c r="D31" s="15"/>
      <c r="E31" s="16">
        <f>G27-B29</f>
        <v>448855.57000000007</v>
      </c>
      <c r="F31" s="16"/>
      <c r="I31">
        <v>28</v>
      </c>
      <c r="J31" s="1">
        <v>24050.5</v>
      </c>
    </row>
    <row r="32" spans="1:12" ht="15.75">
      <c r="C32" s="15"/>
      <c r="D32" s="18"/>
      <c r="E32" s="18"/>
      <c r="F32" s="18"/>
      <c r="I32">
        <v>29</v>
      </c>
      <c r="J32" s="1">
        <v>18050</v>
      </c>
      <c r="L32" s="1">
        <v>5000</v>
      </c>
    </row>
    <row r="33" spans="1:12" ht="15.75">
      <c r="C33" s="15" t="s">
        <v>168</v>
      </c>
      <c r="D33" s="17"/>
      <c r="E33" s="20">
        <f>G27-B29+B27-G25</f>
        <v>448855.57000000007</v>
      </c>
      <c r="F33" s="17"/>
      <c r="I33">
        <v>30</v>
      </c>
      <c r="J33" s="1">
        <v>30119.9</v>
      </c>
    </row>
    <row r="34" spans="1:12">
      <c r="A34" s="3"/>
      <c r="F34" s="2"/>
      <c r="G34" s="2"/>
      <c r="H34" s="2"/>
    </row>
    <row r="35" spans="1:12">
      <c r="F35" s="7"/>
      <c r="I35" t="s">
        <v>12</v>
      </c>
      <c r="J35" s="1">
        <f>SUM(J4:J34)</f>
        <v>521630.20000000007</v>
      </c>
      <c r="L35" s="1">
        <f>SUM(L4:L34)</f>
        <v>26500</v>
      </c>
    </row>
    <row r="36" spans="1:12">
      <c r="B36" s="5" t="s">
        <v>76</v>
      </c>
      <c r="E36" s="2">
        <f>L35</f>
        <v>26500</v>
      </c>
      <c r="F36" s="7"/>
    </row>
    <row r="37" spans="1:12">
      <c r="C37" s="6" t="s">
        <v>77</v>
      </c>
      <c r="D37" s="6"/>
      <c r="E37" s="7">
        <f>B23+B24</f>
        <v>25759.239999999998</v>
      </c>
    </row>
    <row r="38" spans="1:12">
      <c r="C38" s="6" t="s">
        <v>78</v>
      </c>
      <c r="D38" s="6"/>
      <c r="E38" s="7">
        <f>E36-E37</f>
        <v>740.76000000000204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mergeCells count="1">
    <mergeCell ref="A1:C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A20" sqref="A20"/>
    </sheetView>
  </sheetViews>
  <sheetFormatPr baseColWidth="10" defaultRowHeight="12.75"/>
  <cols>
    <col min="2" max="2" width="29.28515625" customWidth="1"/>
  </cols>
  <sheetData>
    <row r="2" spans="1:4">
      <c r="A2" s="37" t="s">
        <v>215</v>
      </c>
      <c r="B2" s="37"/>
      <c r="C2" s="37"/>
      <c r="D2" s="37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34">
        <v>39601</v>
      </c>
      <c r="B5" s="28" t="s">
        <v>212</v>
      </c>
      <c r="C5" s="1">
        <v>345</v>
      </c>
      <c r="D5" t="s">
        <v>109</v>
      </c>
    </row>
    <row r="6" spans="1:4">
      <c r="A6" s="4">
        <v>39603</v>
      </c>
      <c r="B6" s="28" t="s">
        <v>206</v>
      </c>
      <c r="C6" s="1">
        <v>209.62</v>
      </c>
      <c r="D6" t="s">
        <v>111</v>
      </c>
    </row>
    <row r="7" spans="1:4">
      <c r="A7" s="4">
        <v>39609</v>
      </c>
      <c r="B7" s="28" t="s">
        <v>213</v>
      </c>
      <c r="C7" s="1">
        <v>400</v>
      </c>
      <c r="D7" t="s">
        <v>109</v>
      </c>
    </row>
    <row r="8" spans="1:4">
      <c r="A8" s="4">
        <v>39615</v>
      </c>
      <c r="B8" s="28" t="s">
        <v>207</v>
      </c>
      <c r="C8" s="1">
        <v>172.62</v>
      </c>
      <c r="D8" t="s">
        <v>109</v>
      </c>
    </row>
    <row r="9" spans="1:4">
      <c r="A9" s="4">
        <v>39620</v>
      </c>
      <c r="B9" s="28" t="s">
        <v>212</v>
      </c>
      <c r="C9" s="1">
        <v>345</v>
      </c>
      <c r="D9" t="s">
        <v>109</v>
      </c>
    </row>
    <row r="10" spans="1:4">
      <c r="A10" s="4">
        <v>39619</v>
      </c>
      <c r="B10" s="28" t="s">
        <v>211</v>
      </c>
      <c r="C10" s="1">
        <v>527</v>
      </c>
      <c r="D10" t="s">
        <v>109</v>
      </c>
    </row>
    <row r="11" spans="1:4">
      <c r="A11" s="4">
        <v>39627</v>
      </c>
      <c r="B11" s="28" t="s">
        <v>212</v>
      </c>
      <c r="C11" s="1">
        <v>345</v>
      </c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2344.2399999999998</v>
      </c>
    </row>
    <row r="18" spans="1:3">
      <c r="C18" s="1"/>
    </row>
    <row r="19" spans="1:3">
      <c r="A19" s="37" t="s">
        <v>224</v>
      </c>
      <c r="B19" s="37"/>
      <c r="C19" s="37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39600</v>
      </c>
      <c r="B22" t="s">
        <v>100</v>
      </c>
      <c r="C22" s="1">
        <v>4683</v>
      </c>
    </row>
    <row r="23" spans="1:3">
      <c r="A23" s="4">
        <v>39607</v>
      </c>
      <c r="B23" t="s">
        <v>100</v>
      </c>
      <c r="C23" s="1">
        <v>4683</v>
      </c>
    </row>
    <row r="24" spans="1:3">
      <c r="A24" s="4">
        <v>39614</v>
      </c>
      <c r="B24" t="s">
        <v>100</v>
      </c>
      <c r="C24" s="1">
        <v>4683</v>
      </c>
    </row>
    <row r="25" spans="1:3">
      <c r="A25" s="34">
        <v>39621</v>
      </c>
      <c r="B25" t="s">
        <v>100</v>
      </c>
      <c r="C25" s="1">
        <v>4683</v>
      </c>
    </row>
    <row r="26" spans="1:3">
      <c r="A26" s="4">
        <v>39628</v>
      </c>
      <c r="B26" t="s">
        <v>100</v>
      </c>
      <c r="C26" s="1">
        <v>4683</v>
      </c>
    </row>
    <row r="27" spans="1:3">
      <c r="A27" s="4"/>
      <c r="C27" s="1"/>
    </row>
    <row r="28" spans="1:3">
      <c r="B28" s="9" t="s">
        <v>12</v>
      </c>
      <c r="C28" s="8">
        <f>SUM(C22:C27)</f>
        <v>23415</v>
      </c>
    </row>
  </sheetData>
  <mergeCells count="2">
    <mergeCell ref="A2:D2"/>
    <mergeCell ref="A19:C1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B24" sqref="B24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38" t="s">
        <v>30</v>
      </c>
      <c r="B1" s="38"/>
      <c r="C1" s="38"/>
    </row>
    <row r="2" spans="1:12">
      <c r="A2" s="1" t="s">
        <v>196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201</v>
      </c>
      <c r="L3" s="1" t="s">
        <v>26</v>
      </c>
    </row>
    <row r="4" spans="1:12">
      <c r="A4" s="1" t="s">
        <v>3</v>
      </c>
      <c r="B4" s="10"/>
      <c r="E4" t="s">
        <v>5</v>
      </c>
      <c r="G4" s="1">
        <v>38752.18</v>
      </c>
      <c r="I4">
        <v>1</v>
      </c>
      <c r="J4" s="1">
        <v>17200</v>
      </c>
    </row>
    <row r="5" spans="1:12">
      <c r="A5" s="1" t="s">
        <v>2</v>
      </c>
      <c r="B5" s="10"/>
      <c r="E5" t="s">
        <v>6</v>
      </c>
      <c r="G5" s="1">
        <v>32867.74</v>
      </c>
      <c r="I5">
        <v>2</v>
      </c>
      <c r="J5" s="1">
        <v>20200</v>
      </c>
    </row>
    <row r="6" spans="1:12">
      <c r="A6" s="1" t="s">
        <v>1</v>
      </c>
      <c r="I6">
        <v>3</v>
      </c>
      <c r="J6" s="1">
        <v>26900</v>
      </c>
    </row>
    <row r="7" spans="1:12">
      <c r="G7" s="2">
        <f>G4-G5</f>
        <v>5884.4400000000023</v>
      </c>
      <c r="I7">
        <v>4</v>
      </c>
      <c r="J7" s="1">
        <v>18550</v>
      </c>
    </row>
    <row r="8" spans="1:12">
      <c r="B8" s="1">
        <f>SUM(B4:B7)</f>
        <v>0</v>
      </c>
      <c r="I8">
        <v>5</v>
      </c>
      <c r="J8" s="1">
        <v>29700</v>
      </c>
    </row>
    <row r="9" spans="1:12">
      <c r="I9">
        <v>6</v>
      </c>
      <c r="J9" s="1">
        <v>23349.8</v>
      </c>
      <c r="L9" s="1">
        <v>5000</v>
      </c>
    </row>
    <row r="10" spans="1:12">
      <c r="I10">
        <v>7</v>
      </c>
      <c r="J10" s="1">
        <v>13200</v>
      </c>
    </row>
    <row r="11" spans="1:12">
      <c r="A11" s="1" t="s">
        <v>15</v>
      </c>
      <c r="I11">
        <v>8</v>
      </c>
      <c r="J11" s="1">
        <v>10450</v>
      </c>
    </row>
    <row r="12" spans="1:12">
      <c r="I12">
        <v>9</v>
      </c>
      <c r="J12" s="1">
        <v>12300</v>
      </c>
    </row>
    <row r="13" spans="1:12">
      <c r="A13" s="1" t="s">
        <v>18</v>
      </c>
      <c r="E13" t="s">
        <v>19</v>
      </c>
      <c r="I13">
        <v>10</v>
      </c>
      <c r="J13" s="1">
        <v>16350</v>
      </c>
    </row>
    <row r="14" spans="1:12">
      <c r="A14" s="1" t="s">
        <v>16</v>
      </c>
      <c r="B14" s="1">
        <f>G4</f>
        <v>38752.18</v>
      </c>
      <c r="E14" t="s">
        <v>8</v>
      </c>
      <c r="G14" s="2">
        <f>J35</f>
        <v>633029.66999999993</v>
      </c>
      <c r="I14">
        <v>11</v>
      </c>
      <c r="J14" s="1">
        <v>19520</v>
      </c>
    </row>
    <row r="15" spans="1:12">
      <c r="A15" s="1" t="s">
        <v>17</v>
      </c>
      <c r="B15" s="1">
        <f>B8</f>
        <v>0</v>
      </c>
      <c r="G15" s="2"/>
      <c r="I15">
        <v>12</v>
      </c>
      <c r="J15" s="1">
        <v>25000</v>
      </c>
    </row>
    <row r="16" spans="1:12">
      <c r="I16">
        <v>13</v>
      </c>
      <c r="J16" s="1">
        <v>22960</v>
      </c>
      <c r="L16" s="1">
        <v>5500</v>
      </c>
    </row>
    <row r="17" spans="1:12">
      <c r="I17">
        <v>14</v>
      </c>
      <c r="J17" s="1">
        <v>15200</v>
      </c>
    </row>
    <row r="18" spans="1:12">
      <c r="B18" s="1">
        <f>SUM(B14:B17)</f>
        <v>38752.18</v>
      </c>
      <c r="G18" s="2">
        <f>SUM(G14:G17)</f>
        <v>633029.66999999993</v>
      </c>
      <c r="I18">
        <v>15</v>
      </c>
      <c r="J18" s="1">
        <v>16020</v>
      </c>
    </row>
    <row r="19" spans="1:12">
      <c r="I19">
        <v>16</v>
      </c>
      <c r="J19" s="1">
        <v>10100</v>
      </c>
    </row>
    <row r="20" spans="1:12">
      <c r="I20">
        <v>17</v>
      </c>
      <c r="J20" s="1">
        <v>17299.919999999998</v>
      </c>
    </row>
    <row r="21" spans="1:12">
      <c r="I21">
        <v>18</v>
      </c>
      <c r="J21" s="1">
        <v>24649.95</v>
      </c>
    </row>
    <row r="22" spans="1:12">
      <c r="A22" s="1" t="s">
        <v>21</v>
      </c>
      <c r="I22">
        <v>19</v>
      </c>
      <c r="J22" s="1">
        <v>28070</v>
      </c>
    </row>
    <row r="23" spans="1:12">
      <c r="A23" s="1" t="s">
        <v>22</v>
      </c>
      <c r="B23" s="1">
        <f>'gastos JUL 08'!C28</f>
        <v>18732</v>
      </c>
      <c r="E23" s="1" t="s">
        <v>27</v>
      </c>
      <c r="F23" s="1"/>
      <c r="G23" s="1">
        <f>G18-B18</f>
        <v>594277.48999999987</v>
      </c>
      <c r="I23">
        <v>20</v>
      </c>
      <c r="J23" s="1">
        <v>24350</v>
      </c>
      <c r="L23" s="1">
        <v>5000</v>
      </c>
    </row>
    <row r="24" spans="1:12">
      <c r="A24" s="1" t="s">
        <v>23</v>
      </c>
      <c r="B24" s="1">
        <f>'gastos JUL 08'!C17</f>
        <v>3650.09</v>
      </c>
      <c r="E24" s="1" t="s">
        <v>20</v>
      </c>
      <c r="F24" s="1"/>
      <c r="G24" s="1">
        <f>G5</f>
        <v>32867.74</v>
      </c>
      <c r="H24" t="s">
        <v>34</v>
      </c>
      <c r="I24">
        <v>21</v>
      </c>
      <c r="J24" s="1">
        <v>22600</v>
      </c>
    </row>
    <row r="25" spans="1:12">
      <c r="A25" s="1" t="s">
        <v>24</v>
      </c>
      <c r="B25" s="8">
        <v>20000</v>
      </c>
      <c r="E25" t="s">
        <v>116</v>
      </c>
      <c r="G25" s="1"/>
      <c r="I25">
        <v>22</v>
      </c>
      <c r="J25" s="1">
        <v>15450</v>
      </c>
    </row>
    <row r="26" spans="1:12">
      <c r="A26" s="1" t="s">
        <v>127</v>
      </c>
      <c r="B26" s="10">
        <v>4187</v>
      </c>
      <c r="H26" s="2"/>
      <c r="I26">
        <v>23</v>
      </c>
      <c r="J26" s="1">
        <v>17200</v>
      </c>
    </row>
    <row r="27" spans="1:12">
      <c r="A27" s="1" t="s">
        <v>55</v>
      </c>
      <c r="E27" s="1" t="s">
        <v>12</v>
      </c>
      <c r="F27" s="1"/>
      <c r="G27" s="1">
        <f>SUM(G23:G25)</f>
        <v>627145.22999999986</v>
      </c>
      <c r="I27">
        <v>24</v>
      </c>
      <c r="J27" s="1">
        <v>19600</v>
      </c>
    </row>
    <row r="28" spans="1:12">
      <c r="I28">
        <v>25</v>
      </c>
      <c r="J28" s="1">
        <v>21950</v>
      </c>
    </row>
    <row r="29" spans="1:12">
      <c r="A29" s="1" t="s">
        <v>12</v>
      </c>
      <c r="B29" s="1">
        <f>SUM(B23:B27)</f>
        <v>46569.09</v>
      </c>
      <c r="I29">
        <v>26</v>
      </c>
      <c r="J29" s="1">
        <v>27850</v>
      </c>
    </row>
    <row r="30" spans="1:12">
      <c r="E30" s="2"/>
      <c r="F30" s="2"/>
      <c r="I30">
        <v>27</v>
      </c>
      <c r="J30" s="1">
        <v>17840</v>
      </c>
      <c r="L30" s="1">
        <v>5500</v>
      </c>
    </row>
    <row r="31" spans="1:12" ht="15.75">
      <c r="B31" s="10"/>
      <c r="C31" s="15" t="s">
        <v>157</v>
      </c>
      <c r="D31" s="15"/>
      <c r="E31" s="16">
        <f>G27-B29</f>
        <v>580576.1399999999</v>
      </c>
      <c r="F31" s="16"/>
      <c r="I31">
        <v>28</v>
      </c>
      <c r="J31" s="1">
        <v>36800</v>
      </c>
    </row>
    <row r="32" spans="1:12" ht="15.75">
      <c r="C32" s="15"/>
      <c r="D32" s="18"/>
      <c r="E32" s="18"/>
      <c r="F32" s="18"/>
      <c r="I32">
        <v>29</v>
      </c>
      <c r="J32" s="1">
        <v>17780</v>
      </c>
    </row>
    <row r="33" spans="1:12" ht="15.75">
      <c r="C33" s="15" t="s">
        <v>168</v>
      </c>
      <c r="D33" s="17"/>
      <c r="E33" s="20">
        <f>G27-B29+B27-G25</f>
        <v>580576.1399999999</v>
      </c>
      <c r="F33" s="17"/>
      <c r="I33">
        <v>30</v>
      </c>
      <c r="J33" s="1">
        <v>17400</v>
      </c>
    </row>
    <row r="34" spans="1:12">
      <c r="A34" s="3"/>
      <c r="F34" s="2"/>
      <c r="G34" s="2"/>
      <c r="H34" s="2"/>
      <c r="I34">
        <v>31</v>
      </c>
      <c r="J34" s="1">
        <v>27190</v>
      </c>
    </row>
    <row r="35" spans="1:12">
      <c r="F35" s="7"/>
      <c r="I35" t="s">
        <v>12</v>
      </c>
      <c r="J35" s="8">
        <f>SUM(J4:J34)</f>
        <v>633029.66999999993</v>
      </c>
      <c r="L35" s="1">
        <f>SUM(L4:L34)</f>
        <v>21000</v>
      </c>
    </row>
    <row r="36" spans="1:12">
      <c r="B36" s="5" t="s">
        <v>76</v>
      </c>
      <c r="E36" s="2">
        <f>L35</f>
        <v>21000</v>
      </c>
      <c r="F36" s="7"/>
    </row>
    <row r="37" spans="1:12">
      <c r="C37" s="6" t="s">
        <v>77</v>
      </c>
      <c r="D37" s="6"/>
      <c r="E37" s="7">
        <f>B23+B24</f>
        <v>22382.09</v>
      </c>
    </row>
    <row r="38" spans="1:12">
      <c r="C38" s="6" t="s">
        <v>78</v>
      </c>
      <c r="D38" s="6"/>
      <c r="E38" s="7">
        <f>E36-E37</f>
        <v>-1382.0900000000001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2:D28"/>
  <sheetViews>
    <sheetView topLeftCell="A7" workbookViewId="0">
      <selection activeCell="A20" sqref="A20"/>
    </sheetView>
  </sheetViews>
  <sheetFormatPr baseColWidth="10" defaultRowHeight="12.75"/>
  <cols>
    <col min="2" max="2" width="35.42578125" customWidth="1"/>
  </cols>
  <sheetData>
    <row r="2" spans="1:4">
      <c r="A2" s="37" t="s">
        <v>216</v>
      </c>
      <c r="B2" s="37"/>
      <c r="C2" s="37"/>
      <c r="D2" s="37"/>
    </row>
    <row r="3" spans="1:4">
      <c r="C3" s="1"/>
    </row>
    <row r="4" spans="1:4">
      <c r="A4" s="24" t="s">
        <v>95</v>
      </c>
      <c r="B4" s="24" t="s">
        <v>96</v>
      </c>
      <c r="C4" s="35" t="s">
        <v>97</v>
      </c>
    </row>
    <row r="5" spans="1:4">
      <c r="A5" s="4">
        <v>39633</v>
      </c>
      <c r="B5" s="28" t="s">
        <v>217</v>
      </c>
      <c r="C5" s="1">
        <v>311.57</v>
      </c>
      <c r="D5" t="s">
        <v>109</v>
      </c>
    </row>
    <row r="6" spans="1:4">
      <c r="A6" s="4">
        <v>39636</v>
      </c>
      <c r="B6" s="28" t="s">
        <v>218</v>
      </c>
      <c r="C6" s="1">
        <v>278.39999999999998</v>
      </c>
      <c r="D6" s="28" t="s">
        <v>109</v>
      </c>
    </row>
    <row r="7" spans="1:4">
      <c r="A7" s="4">
        <v>39636</v>
      </c>
      <c r="B7" s="28" t="s">
        <v>219</v>
      </c>
      <c r="C7" s="1">
        <v>402.5</v>
      </c>
      <c r="D7" t="s">
        <v>109</v>
      </c>
    </row>
    <row r="8" spans="1:4">
      <c r="A8" s="4">
        <v>39637</v>
      </c>
      <c r="B8" s="28" t="s">
        <v>220</v>
      </c>
      <c r="C8" s="1">
        <v>511.98</v>
      </c>
      <c r="D8" t="s">
        <v>109</v>
      </c>
    </row>
    <row r="9" spans="1:4">
      <c r="A9" s="4">
        <v>39639</v>
      </c>
      <c r="B9" s="28" t="s">
        <v>207</v>
      </c>
      <c r="C9" s="1">
        <v>207.64</v>
      </c>
      <c r="D9" t="s">
        <v>109</v>
      </c>
    </row>
    <row r="10" spans="1:4">
      <c r="A10" s="4">
        <v>39645</v>
      </c>
      <c r="B10" s="28" t="s">
        <v>221</v>
      </c>
      <c r="C10" s="1">
        <v>345</v>
      </c>
      <c r="D10" t="s">
        <v>109</v>
      </c>
    </row>
    <row r="11" spans="1:4">
      <c r="A11" s="4">
        <v>39651</v>
      </c>
      <c r="B11" s="28" t="s">
        <v>222</v>
      </c>
      <c r="C11" s="1">
        <v>681</v>
      </c>
      <c r="D11" t="s">
        <v>109</v>
      </c>
    </row>
    <row r="12" spans="1:4">
      <c r="A12" s="4">
        <v>39651</v>
      </c>
      <c r="B12" s="28" t="s">
        <v>211</v>
      </c>
      <c r="C12" s="1">
        <v>567</v>
      </c>
      <c r="D12" t="s">
        <v>109</v>
      </c>
    </row>
    <row r="13" spans="1:4">
      <c r="A13" s="4">
        <v>39653</v>
      </c>
      <c r="B13" s="28" t="s">
        <v>221</v>
      </c>
      <c r="C13" s="1">
        <v>345</v>
      </c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3650.09</v>
      </c>
    </row>
    <row r="18" spans="1:3">
      <c r="C18" s="1"/>
    </row>
    <row r="19" spans="1:3">
      <c r="A19" s="37" t="s">
        <v>226</v>
      </c>
      <c r="B19" s="37"/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39635</v>
      </c>
      <c r="B22" t="s">
        <v>100</v>
      </c>
      <c r="C22" s="1">
        <v>4683</v>
      </c>
    </row>
    <row r="23" spans="1:3">
      <c r="A23" s="4">
        <v>39642</v>
      </c>
      <c r="B23" t="s">
        <v>100</v>
      </c>
      <c r="C23" s="1">
        <v>4683</v>
      </c>
    </row>
    <row r="24" spans="1:3">
      <c r="A24" s="4">
        <v>39649</v>
      </c>
      <c r="B24" t="s">
        <v>100</v>
      </c>
      <c r="C24" s="1">
        <v>4683</v>
      </c>
    </row>
    <row r="25" spans="1:3">
      <c r="A25" s="4">
        <v>39656</v>
      </c>
      <c r="B25" t="s">
        <v>100</v>
      </c>
      <c r="C25" s="1">
        <v>4683</v>
      </c>
    </row>
    <row r="26" spans="1:3">
      <c r="A26" s="4"/>
      <c r="B26" t="s">
        <v>100</v>
      </c>
      <c r="C26" s="1">
        <v>0</v>
      </c>
    </row>
    <row r="27" spans="1:3">
      <c r="A27" s="4"/>
      <c r="C27" s="1"/>
    </row>
    <row r="28" spans="1:3">
      <c r="B28" s="9" t="s">
        <v>12</v>
      </c>
      <c r="C28" s="8">
        <f>SUM(C22:C27)</f>
        <v>18732</v>
      </c>
    </row>
  </sheetData>
  <mergeCells count="2">
    <mergeCell ref="A2:D2"/>
    <mergeCell ref="A19:B1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50"/>
  <sheetViews>
    <sheetView topLeftCell="A19" workbookViewId="0">
      <selection activeCell="C26" sqref="C26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196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202</v>
      </c>
      <c r="L3" s="1" t="s">
        <v>26</v>
      </c>
    </row>
    <row r="4" spans="1:12">
      <c r="A4" s="1" t="s">
        <v>3</v>
      </c>
      <c r="B4" s="10"/>
      <c r="E4" t="s">
        <v>5</v>
      </c>
      <c r="G4" s="1">
        <v>32867.74</v>
      </c>
      <c r="I4">
        <v>1</v>
      </c>
      <c r="J4" s="1">
        <v>18300</v>
      </c>
    </row>
    <row r="5" spans="1:12">
      <c r="A5" s="1" t="s">
        <v>2</v>
      </c>
      <c r="B5" s="10"/>
      <c r="E5" t="s">
        <v>6</v>
      </c>
      <c r="G5" s="1">
        <v>23319.5</v>
      </c>
      <c r="I5">
        <v>2</v>
      </c>
      <c r="J5" s="1">
        <v>23950</v>
      </c>
    </row>
    <row r="6" spans="1:12">
      <c r="A6" s="1" t="s">
        <v>1</v>
      </c>
      <c r="I6">
        <v>3</v>
      </c>
      <c r="J6" s="1">
        <v>26950</v>
      </c>
      <c r="L6" s="1">
        <v>5000</v>
      </c>
    </row>
    <row r="7" spans="1:12">
      <c r="G7" s="2">
        <f>G4-G5</f>
        <v>9548.239999999998</v>
      </c>
      <c r="I7">
        <v>4</v>
      </c>
      <c r="J7" s="1">
        <v>20100</v>
      </c>
    </row>
    <row r="8" spans="1:12">
      <c r="B8" s="1">
        <f>SUM(B4:B7)</f>
        <v>0</v>
      </c>
      <c r="I8">
        <v>5</v>
      </c>
      <c r="J8" s="1">
        <v>17870</v>
      </c>
    </row>
    <row r="9" spans="1:12">
      <c r="I9">
        <v>6</v>
      </c>
      <c r="J9" s="1">
        <v>15100</v>
      </c>
    </row>
    <row r="10" spans="1:12">
      <c r="I10">
        <v>7</v>
      </c>
      <c r="J10" s="1">
        <v>20080</v>
      </c>
    </row>
    <row r="11" spans="1:12">
      <c r="A11" s="1" t="s">
        <v>15</v>
      </c>
      <c r="I11">
        <v>8</v>
      </c>
      <c r="J11" s="10">
        <v>26870</v>
      </c>
    </row>
    <row r="12" spans="1:12">
      <c r="I12">
        <v>9</v>
      </c>
      <c r="J12" s="1">
        <v>26460</v>
      </c>
    </row>
    <row r="13" spans="1:12">
      <c r="A13" s="1" t="s">
        <v>18</v>
      </c>
      <c r="E13" t="s">
        <v>19</v>
      </c>
      <c r="I13">
        <v>10</v>
      </c>
      <c r="J13" s="1">
        <v>29550</v>
      </c>
      <c r="L13" s="1">
        <v>5500</v>
      </c>
    </row>
    <row r="14" spans="1:12">
      <c r="A14" s="1" t="s">
        <v>16</v>
      </c>
      <c r="B14" s="1">
        <f>G4</f>
        <v>32867.74</v>
      </c>
      <c r="E14" t="s">
        <v>8</v>
      </c>
      <c r="G14" s="2">
        <f>J35</f>
        <v>713559.84000000008</v>
      </c>
      <c r="I14">
        <v>11</v>
      </c>
      <c r="J14" s="1">
        <v>20120</v>
      </c>
    </row>
    <row r="15" spans="1:12">
      <c r="A15" s="1" t="s">
        <v>17</v>
      </c>
      <c r="B15" s="1">
        <f>B8</f>
        <v>0</v>
      </c>
      <c r="G15" s="2"/>
      <c r="I15">
        <v>12</v>
      </c>
      <c r="J15" s="1">
        <v>12890</v>
      </c>
    </row>
    <row r="16" spans="1:12">
      <c r="I16">
        <v>13</v>
      </c>
      <c r="J16" s="1">
        <v>15750</v>
      </c>
    </row>
    <row r="17" spans="1:12">
      <c r="I17">
        <v>14</v>
      </c>
      <c r="J17" s="1">
        <v>14800</v>
      </c>
    </row>
    <row r="18" spans="1:12">
      <c r="B18" s="1">
        <f>SUM(B14:B17)</f>
        <v>32867.74</v>
      </c>
      <c r="G18" s="2">
        <f>SUM(G14:G17)</f>
        <v>713559.84000000008</v>
      </c>
      <c r="I18">
        <v>15</v>
      </c>
      <c r="J18" s="1">
        <v>29349.18</v>
      </c>
    </row>
    <row r="19" spans="1:12">
      <c r="I19">
        <v>16</v>
      </c>
      <c r="J19" s="1">
        <v>28269.98</v>
      </c>
    </row>
    <row r="20" spans="1:12">
      <c r="I20">
        <v>17</v>
      </c>
      <c r="J20" s="1">
        <v>25650</v>
      </c>
      <c r="L20" s="1">
        <v>5000</v>
      </c>
    </row>
    <row r="21" spans="1:12">
      <c r="I21">
        <v>18</v>
      </c>
      <c r="J21" s="1">
        <v>31960.5</v>
      </c>
    </row>
    <row r="22" spans="1:12">
      <c r="A22" s="1" t="s">
        <v>21</v>
      </c>
      <c r="I22">
        <v>19</v>
      </c>
      <c r="J22" s="1">
        <v>25597.49</v>
      </c>
    </row>
    <row r="23" spans="1:12">
      <c r="A23" s="1" t="s">
        <v>22</v>
      </c>
      <c r="B23" s="1">
        <f>'gastos AGO 08'!C28</f>
        <v>23415</v>
      </c>
      <c r="E23" s="1" t="s">
        <v>27</v>
      </c>
      <c r="F23" s="1"/>
      <c r="G23" s="1">
        <f>G18-B18</f>
        <v>680692.10000000009</v>
      </c>
      <c r="I23">
        <v>20</v>
      </c>
      <c r="J23" s="1">
        <v>12399.9</v>
      </c>
    </row>
    <row r="24" spans="1:12">
      <c r="A24" s="1" t="s">
        <v>23</v>
      </c>
      <c r="B24" s="1">
        <f>'gastos AGO 08'!C17</f>
        <v>2855.4500000000003</v>
      </c>
      <c r="E24" s="1" t="s">
        <v>20</v>
      </c>
      <c r="F24" s="1"/>
      <c r="G24" s="1">
        <f>G5</f>
        <v>23319.5</v>
      </c>
      <c r="H24" t="s">
        <v>34</v>
      </c>
      <c r="I24">
        <v>21</v>
      </c>
      <c r="J24" s="1">
        <v>14250</v>
      </c>
    </row>
    <row r="25" spans="1:12">
      <c r="A25" s="1" t="s">
        <v>24</v>
      </c>
      <c r="B25" s="8">
        <v>20000</v>
      </c>
      <c r="E25" t="s">
        <v>116</v>
      </c>
      <c r="G25" s="1"/>
      <c r="I25">
        <v>22</v>
      </c>
      <c r="J25" s="10">
        <v>27640</v>
      </c>
    </row>
    <row r="26" spans="1:12">
      <c r="A26" s="1" t="s">
        <v>127</v>
      </c>
      <c r="B26" s="10">
        <v>0</v>
      </c>
      <c r="H26" s="2"/>
      <c r="I26">
        <v>23</v>
      </c>
      <c r="J26" s="1">
        <v>25650</v>
      </c>
    </row>
    <row r="27" spans="1:12">
      <c r="A27" s="1" t="s">
        <v>55</v>
      </c>
      <c r="E27" s="1" t="s">
        <v>12</v>
      </c>
      <c r="F27" s="1"/>
      <c r="G27" s="1">
        <f>SUM(G23:G25)</f>
        <v>704011.60000000009</v>
      </c>
      <c r="I27">
        <v>24</v>
      </c>
      <c r="J27" s="1">
        <v>25230</v>
      </c>
      <c r="L27" s="1">
        <v>5500</v>
      </c>
    </row>
    <row r="28" spans="1:12">
      <c r="I28">
        <v>25</v>
      </c>
      <c r="J28" s="1">
        <v>20850</v>
      </c>
    </row>
    <row r="29" spans="1:12">
      <c r="A29" s="1" t="s">
        <v>12</v>
      </c>
      <c r="B29" s="1">
        <f>SUM(B23:B27)</f>
        <v>46270.45</v>
      </c>
      <c r="I29">
        <v>26</v>
      </c>
      <c r="J29" s="1">
        <v>16200</v>
      </c>
    </row>
    <row r="30" spans="1:12">
      <c r="E30" s="2"/>
      <c r="F30" s="2"/>
      <c r="I30">
        <v>27</v>
      </c>
      <c r="J30" s="1">
        <v>10037</v>
      </c>
    </row>
    <row r="31" spans="1:12" ht="15.75">
      <c r="B31" s="10"/>
      <c r="C31" s="15" t="s">
        <v>157</v>
      </c>
      <c r="D31" s="15"/>
      <c r="E31" s="16">
        <f>G27-B29</f>
        <v>657741.15000000014</v>
      </c>
      <c r="F31" s="16"/>
      <c r="I31">
        <v>28</v>
      </c>
      <c r="J31" s="1">
        <v>18742.98</v>
      </c>
    </row>
    <row r="32" spans="1:12" ht="15.75">
      <c r="C32" s="15"/>
      <c r="D32" s="18"/>
      <c r="E32" s="18"/>
      <c r="F32" s="18"/>
      <c r="I32">
        <v>29</v>
      </c>
      <c r="J32" s="1">
        <v>32150</v>
      </c>
    </row>
    <row r="33" spans="1:12" ht="15.75">
      <c r="C33" s="15" t="s">
        <v>168</v>
      </c>
      <c r="D33" s="17"/>
      <c r="E33" s="20">
        <f>G27-B29+B27-G25</f>
        <v>657741.15000000014</v>
      </c>
      <c r="F33" s="17"/>
      <c r="I33">
        <v>30</v>
      </c>
      <c r="J33" s="1">
        <v>36309.81</v>
      </c>
    </row>
    <row r="34" spans="1:12">
      <c r="A34" s="3"/>
      <c r="F34" s="2"/>
      <c r="G34" s="2"/>
      <c r="H34" s="2"/>
      <c r="I34">
        <v>31</v>
      </c>
      <c r="J34" s="1">
        <v>44483</v>
      </c>
      <c r="L34" s="1">
        <v>5000</v>
      </c>
    </row>
    <row r="35" spans="1:12">
      <c r="F35" s="7"/>
      <c r="I35" t="s">
        <v>12</v>
      </c>
      <c r="J35" s="8">
        <f>SUM(J4:J34)</f>
        <v>713559.84000000008</v>
      </c>
      <c r="L35" s="1">
        <f>SUM(L4:L34)</f>
        <v>26000</v>
      </c>
    </row>
    <row r="36" spans="1:12">
      <c r="B36" s="5" t="s">
        <v>76</v>
      </c>
      <c r="E36" s="2">
        <f>L35</f>
        <v>26000</v>
      </c>
      <c r="F36" s="7"/>
    </row>
    <row r="37" spans="1:12">
      <c r="C37" s="6" t="s">
        <v>77</v>
      </c>
      <c r="D37" s="6"/>
      <c r="E37" s="7">
        <f>B23+B24</f>
        <v>26270.45</v>
      </c>
    </row>
    <row r="38" spans="1:12">
      <c r="C38" s="6" t="s">
        <v>78</v>
      </c>
      <c r="D38" s="6"/>
      <c r="E38" s="7">
        <f>E36-E37</f>
        <v>-270.45000000000073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A13" sqref="A13"/>
    </sheetView>
  </sheetViews>
  <sheetFormatPr baseColWidth="10" defaultRowHeight="12.75"/>
  <cols>
    <col min="2" max="2" width="33.42578125" customWidth="1"/>
  </cols>
  <sheetData>
    <row r="2" spans="1:4">
      <c r="A2" s="37" t="s">
        <v>223</v>
      </c>
      <c r="B2" s="37"/>
      <c r="C2" s="37"/>
      <c r="D2" s="37"/>
    </row>
    <row r="3" spans="1:4">
      <c r="C3" s="1"/>
    </row>
    <row r="4" spans="1:4">
      <c r="A4" s="22" t="s">
        <v>95</v>
      </c>
      <c r="B4" s="22" t="s">
        <v>96</v>
      </c>
      <c r="C4" s="36" t="s">
        <v>97</v>
      </c>
    </row>
    <row r="5" spans="1:4">
      <c r="A5" s="4">
        <v>39663</v>
      </c>
      <c r="B5" s="28" t="s">
        <v>234</v>
      </c>
      <c r="C5" s="1">
        <v>300.39999999999998</v>
      </c>
      <c r="D5" t="s">
        <v>109</v>
      </c>
    </row>
    <row r="6" spans="1:4">
      <c r="A6" s="4">
        <v>39664</v>
      </c>
      <c r="B6" s="28" t="s">
        <v>221</v>
      </c>
      <c r="C6" s="1">
        <v>345</v>
      </c>
      <c r="D6" t="s">
        <v>111</v>
      </c>
    </row>
    <row r="7" spans="1:4">
      <c r="A7" s="4">
        <v>39667</v>
      </c>
      <c r="B7" s="28" t="s">
        <v>207</v>
      </c>
      <c r="C7" s="1">
        <v>207.64</v>
      </c>
      <c r="D7" t="s">
        <v>109</v>
      </c>
    </row>
    <row r="8" spans="1:4">
      <c r="A8" s="4">
        <v>39674</v>
      </c>
      <c r="B8" s="28" t="s">
        <v>213</v>
      </c>
      <c r="C8" s="1">
        <v>640</v>
      </c>
      <c r="D8" t="s">
        <v>109</v>
      </c>
    </row>
    <row r="9" spans="1:4">
      <c r="A9" s="4">
        <v>39679</v>
      </c>
      <c r="B9" s="28" t="s">
        <v>206</v>
      </c>
      <c r="C9" s="1">
        <v>336.8</v>
      </c>
      <c r="D9" t="s">
        <v>109</v>
      </c>
    </row>
    <row r="10" spans="1:4">
      <c r="A10" s="4">
        <v>39680</v>
      </c>
      <c r="B10" s="28" t="s">
        <v>235</v>
      </c>
      <c r="C10" s="1">
        <v>508</v>
      </c>
      <c r="D10" t="s">
        <v>109</v>
      </c>
    </row>
    <row r="11" spans="1:4">
      <c r="A11" s="34">
        <v>39689</v>
      </c>
      <c r="B11" s="28" t="s">
        <v>207</v>
      </c>
      <c r="C11" s="1">
        <v>172.61</v>
      </c>
      <c r="D11" t="s">
        <v>109</v>
      </c>
    </row>
    <row r="12" spans="1:4">
      <c r="A12" s="4">
        <v>39690</v>
      </c>
      <c r="B12" s="28" t="s">
        <v>221</v>
      </c>
      <c r="C12" s="1">
        <v>345</v>
      </c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2855.4500000000003</v>
      </c>
    </row>
    <row r="18" spans="1:3">
      <c r="C18" s="1"/>
    </row>
    <row r="19" spans="1:3">
      <c r="A19" s="37" t="s">
        <v>227</v>
      </c>
      <c r="B19" s="37"/>
      <c r="C19" s="1"/>
    </row>
    <row r="20" spans="1:3">
      <c r="C20" s="1"/>
    </row>
    <row r="21" spans="1:3">
      <c r="A21" s="22" t="s">
        <v>99</v>
      </c>
      <c r="B21" s="22" t="s">
        <v>98</v>
      </c>
      <c r="C21" s="36" t="s">
        <v>97</v>
      </c>
    </row>
    <row r="22" spans="1:3">
      <c r="A22" s="4">
        <v>39663</v>
      </c>
      <c r="B22" t="s">
        <v>100</v>
      </c>
      <c r="C22" s="1">
        <v>4683</v>
      </c>
    </row>
    <row r="23" spans="1:3">
      <c r="A23" s="4">
        <v>39670</v>
      </c>
      <c r="B23" t="s">
        <v>100</v>
      </c>
      <c r="C23" s="1">
        <v>4683</v>
      </c>
    </row>
    <row r="24" spans="1:3">
      <c r="A24" s="4">
        <v>39677</v>
      </c>
      <c r="B24" t="s">
        <v>100</v>
      </c>
      <c r="C24" s="1">
        <v>4683</v>
      </c>
    </row>
    <row r="25" spans="1:3">
      <c r="A25" s="4">
        <v>39684</v>
      </c>
      <c r="B25" t="s">
        <v>100</v>
      </c>
      <c r="C25" s="1">
        <v>4683</v>
      </c>
    </row>
    <row r="26" spans="1:3">
      <c r="A26" s="4">
        <v>39691</v>
      </c>
      <c r="B26" t="s">
        <v>100</v>
      </c>
      <c r="C26" s="1">
        <v>4683</v>
      </c>
    </row>
    <row r="27" spans="1:3">
      <c r="A27" s="4"/>
      <c r="C27" s="1"/>
    </row>
    <row r="28" spans="1:3">
      <c r="B28" s="9" t="s">
        <v>12</v>
      </c>
      <c r="C28" s="8">
        <f>SUM(C22:C27)</f>
        <v>23415</v>
      </c>
    </row>
  </sheetData>
  <mergeCells count="2">
    <mergeCell ref="A2:D2"/>
    <mergeCell ref="A19:B1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50"/>
  <sheetViews>
    <sheetView topLeftCell="A16" workbookViewId="0">
      <selection activeCell="B26" sqref="B26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196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203</v>
      </c>
      <c r="L3" s="1" t="s">
        <v>26</v>
      </c>
    </row>
    <row r="4" spans="1:12">
      <c r="A4" s="1" t="s">
        <v>3</v>
      </c>
      <c r="B4" s="10"/>
      <c r="E4" t="s">
        <v>5</v>
      </c>
      <c r="G4" s="1">
        <v>23319.5</v>
      </c>
      <c r="I4">
        <v>1</v>
      </c>
      <c r="J4" s="1">
        <v>14850.5</v>
      </c>
    </row>
    <row r="5" spans="1:12">
      <c r="A5" s="1" t="s">
        <v>2</v>
      </c>
      <c r="B5" s="10"/>
      <c r="E5" t="s">
        <v>6</v>
      </c>
      <c r="G5" s="1">
        <v>59827.31</v>
      </c>
      <c r="I5">
        <v>2</v>
      </c>
      <c r="J5" s="1">
        <v>10340</v>
      </c>
    </row>
    <row r="6" spans="1:12">
      <c r="A6" s="1" t="s">
        <v>1</v>
      </c>
      <c r="I6">
        <v>3</v>
      </c>
      <c r="J6" s="1">
        <v>14461</v>
      </c>
    </row>
    <row r="7" spans="1:12">
      <c r="G7" s="2">
        <f>G4-G5</f>
        <v>-36507.81</v>
      </c>
      <c r="I7">
        <v>4</v>
      </c>
      <c r="J7" s="1">
        <v>13850</v>
      </c>
    </row>
    <row r="8" spans="1:12">
      <c r="B8" s="1">
        <f>SUM(B4:B7)</f>
        <v>0</v>
      </c>
      <c r="I8">
        <v>5</v>
      </c>
      <c r="J8" s="1">
        <v>23057</v>
      </c>
    </row>
    <row r="9" spans="1:12">
      <c r="I9">
        <v>6</v>
      </c>
      <c r="J9" s="1">
        <v>22850</v>
      </c>
    </row>
    <row r="10" spans="1:12">
      <c r="I10">
        <v>7</v>
      </c>
      <c r="J10" s="1">
        <v>16570</v>
      </c>
      <c r="L10" s="1">
        <v>5000</v>
      </c>
    </row>
    <row r="11" spans="1:12">
      <c r="A11" s="1" t="s">
        <v>15</v>
      </c>
      <c r="I11">
        <v>8</v>
      </c>
      <c r="J11" s="1">
        <v>13799.84</v>
      </c>
    </row>
    <row r="12" spans="1:12">
      <c r="I12">
        <v>9</v>
      </c>
      <c r="J12" s="1">
        <v>14550</v>
      </c>
    </row>
    <row r="13" spans="1:12">
      <c r="A13" s="1" t="s">
        <v>18</v>
      </c>
      <c r="E13" t="s">
        <v>19</v>
      </c>
      <c r="I13">
        <v>10</v>
      </c>
      <c r="J13" s="1">
        <v>16445</v>
      </c>
    </row>
    <row r="14" spans="1:12">
      <c r="A14" s="1" t="s">
        <v>16</v>
      </c>
      <c r="B14" s="1">
        <f>G4</f>
        <v>23319.5</v>
      </c>
      <c r="E14" t="s">
        <v>8</v>
      </c>
      <c r="G14" s="2">
        <f>J35</f>
        <v>674101.65000000014</v>
      </c>
      <c r="I14">
        <v>11</v>
      </c>
      <c r="J14" s="1">
        <v>13279.5</v>
      </c>
    </row>
    <row r="15" spans="1:12">
      <c r="A15" s="1" t="s">
        <v>17</v>
      </c>
      <c r="B15" s="1">
        <f>B8</f>
        <v>0</v>
      </c>
      <c r="G15" s="2"/>
      <c r="I15">
        <v>12</v>
      </c>
      <c r="J15" s="1">
        <v>22634.5</v>
      </c>
    </row>
    <row r="16" spans="1:12">
      <c r="I16">
        <v>13</v>
      </c>
      <c r="J16" s="1">
        <v>50999.9</v>
      </c>
    </row>
    <row r="17" spans="1:12">
      <c r="I17">
        <v>14</v>
      </c>
      <c r="J17" s="1">
        <v>34500.1</v>
      </c>
      <c r="L17" s="1">
        <v>5500</v>
      </c>
    </row>
    <row r="18" spans="1:12">
      <c r="B18" s="1">
        <f>SUM(B14:B17)</f>
        <v>23319.5</v>
      </c>
      <c r="G18" s="2">
        <f>SUM(G14:G17)</f>
        <v>674101.65000000014</v>
      </c>
      <c r="I18">
        <v>15</v>
      </c>
      <c r="J18" s="1">
        <v>37200</v>
      </c>
    </row>
    <row r="19" spans="1:12">
      <c r="I19">
        <v>16</v>
      </c>
      <c r="J19" s="1">
        <v>12970</v>
      </c>
    </row>
    <row r="20" spans="1:12">
      <c r="I20">
        <v>17</v>
      </c>
      <c r="J20" s="1">
        <v>19050</v>
      </c>
    </row>
    <row r="21" spans="1:12">
      <c r="I21">
        <v>18</v>
      </c>
      <c r="J21" s="1">
        <v>39011.199999999997</v>
      </c>
    </row>
    <row r="22" spans="1:12">
      <c r="A22" s="1" t="s">
        <v>21</v>
      </c>
      <c r="I22">
        <v>19</v>
      </c>
      <c r="J22" s="1">
        <v>31400</v>
      </c>
    </row>
    <row r="23" spans="1:12">
      <c r="A23" s="1" t="s">
        <v>22</v>
      </c>
      <c r="B23" s="1">
        <f>'gastos SEPT 08'!C28</f>
        <v>19181.669999999998</v>
      </c>
      <c r="E23" s="1" t="s">
        <v>27</v>
      </c>
      <c r="F23" s="1"/>
      <c r="G23" s="1">
        <f>G18-B18</f>
        <v>650782.15000000014</v>
      </c>
      <c r="I23">
        <v>20</v>
      </c>
      <c r="J23" s="1">
        <v>23630</v>
      </c>
    </row>
    <row r="24" spans="1:12">
      <c r="A24" s="1" t="s">
        <v>23</v>
      </c>
      <c r="B24" s="1">
        <f>'gastos SEPT 08'!C17</f>
        <v>1908.3200000000002</v>
      </c>
      <c r="E24" s="1" t="s">
        <v>20</v>
      </c>
      <c r="F24" s="1"/>
      <c r="G24" s="1">
        <f>G5</f>
        <v>59827.31</v>
      </c>
      <c r="H24" t="s">
        <v>34</v>
      </c>
      <c r="I24">
        <v>21</v>
      </c>
      <c r="J24" s="1">
        <v>32800</v>
      </c>
      <c r="L24" s="1">
        <v>5500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17600</v>
      </c>
    </row>
    <row r="26" spans="1:12">
      <c r="A26" s="1" t="s">
        <v>127</v>
      </c>
      <c r="B26" s="10"/>
      <c r="H26" s="2"/>
      <c r="I26">
        <v>23</v>
      </c>
      <c r="J26" s="1">
        <v>14851</v>
      </c>
    </row>
    <row r="27" spans="1:12">
      <c r="A27" s="1" t="s">
        <v>55</v>
      </c>
      <c r="E27" s="1" t="s">
        <v>12</v>
      </c>
      <c r="F27" s="1"/>
      <c r="G27" s="1">
        <f>SUM(G23:G25)</f>
        <v>710609.4600000002</v>
      </c>
      <c r="I27">
        <v>24</v>
      </c>
      <c r="J27" s="1">
        <v>18700</v>
      </c>
    </row>
    <row r="28" spans="1:12">
      <c r="I28">
        <v>25</v>
      </c>
      <c r="J28" s="1">
        <v>19109.8</v>
      </c>
    </row>
    <row r="29" spans="1:12">
      <c r="A29" s="1" t="s">
        <v>12</v>
      </c>
      <c r="B29" s="1">
        <f>SUM(B23:B27)</f>
        <v>41089.99</v>
      </c>
      <c r="I29">
        <v>26</v>
      </c>
      <c r="J29" s="1">
        <v>29047.31</v>
      </c>
    </row>
    <row r="30" spans="1:12">
      <c r="E30" s="2"/>
      <c r="F30" s="2"/>
      <c r="I30">
        <v>27</v>
      </c>
      <c r="J30" s="1">
        <v>32900</v>
      </c>
    </row>
    <row r="31" spans="1:12" ht="15.75">
      <c r="B31" s="10"/>
      <c r="C31" s="15" t="s">
        <v>157</v>
      </c>
      <c r="D31" s="15"/>
      <c r="E31" s="16">
        <f>G27-B29</f>
        <v>669519.4700000002</v>
      </c>
      <c r="F31" s="16"/>
      <c r="I31">
        <v>28</v>
      </c>
      <c r="J31" s="1">
        <v>24050</v>
      </c>
      <c r="L31" s="1">
        <v>5000</v>
      </c>
    </row>
    <row r="32" spans="1:12" ht="15.75">
      <c r="C32" s="15"/>
      <c r="D32" s="18"/>
      <c r="E32" s="18"/>
      <c r="F32" s="18"/>
      <c r="I32">
        <v>29</v>
      </c>
      <c r="J32" s="1">
        <v>24900</v>
      </c>
    </row>
    <row r="33" spans="1:12" ht="15.75">
      <c r="C33" s="15" t="s">
        <v>168</v>
      </c>
      <c r="D33" s="17"/>
      <c r="E33" s="20">
        <f>G27-B29+B27-G25</f>
        <v>669519.4700000002</v>
      </c>
      <c r="F33" s="17"/>
      <c r="I33">
        <v>30</v>
      </c>
      <c r="J33" s="1">
        <v>14695</v>
      </c>
    </row>
    <row r="34" spans="1:12">
      <c r="A34" s="3"/>
      <c r="F34" s="2"/>
      <c r="G34" s="2"/>
      <c r="H34" s="2"/>
    </row>
    <row r="35" spans="1:12">
      <c r="F35" s="7"/>
      <c r="I35" t="s">
        <v>12</v>
      </c>
      <c r="J35" s="8">
        <f>SUM(J4:J34)</f>
        <v>674101.65000000014</v>
      </c>
      <c r="L35" s="1">
        <f>SUM(L4:L34)</f>
        <v>21000</v>
      </c>
    </row>
    <row r="36" spans="1:12">
      <c r="B36" s="5" t="s">
        <v>76</v>
      </c>
      <c r="E36" s="2">
        <f>L35</f>
        <v>21000</v>
      </c>
      <c r="F36" s="7"/>
    </row>
    <row r="37" spans="1:12">
      <c r="C37" s="6" t="s">
        <v>77</v>
      </c>
      <c r="D37" s="6"/>
      <c r="E37" s="7">
        <f>B23+B24</f>
        <v>21089.989999999998</v>
      </c>
    </row>
    <row r="38" spans="1:12">
      <c r="C38" s="6" t="s">
        <v>78</v>
      </c>
      <c r="D38" s="6"/>
      <c r="E38" s="7">
        <f>E36-E37</f>
        <v>-89.989999999997963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2:D28"/>
  <sheetViews>
    <sheetView topLeftCell="A2" workbookViewId="0">
      <selection activeCell="A11" sqref="A11"/>
    </sheetView>
  </sheetViews>
  <sheetFormatPr baseColWidth="10" defaultRowHeight="12.75"/>
  <cols>
    <col min="2" max="2" width="29.28515625" customWidth="1"/>
  </cols>
  <sheetData>
    <row r="2" spans="1:4">
      <c r="A2" s="37" t="s">
        <v>229</v>
      </c>
      <c r="B2" s="37"/>
      <c r="C2" s="37"/>
      <c r="D2" s="37"/>
    </row>
    <row r="3" spans="1:4">
      <c r="C3" s="1"/>
    </row>
    <row r="4" spans="1:4">
      <c r="A4" s="22" t="s">
        <v>95</v>
      </c>
      <c r="B4" s="22" t="s">
        <v>96</v>
      </c>
      <c r="C4" s="36" t="s">
        <v>97</v>
      </c>
    </row>
    <row r="5" spans="1:4">
      <c r="A5" s="34">
        <v>39700</v>
      </c>
      <c r="B5" s="28" t="s">
        <v>207</v>
      </c>
      <c r="C5" s="1">
        <v>218.58</v>
      </c>
      <c r="D5" t="s">
        <v>109</v>
      </c>
    </row>
    <row r="6" spans="1:4">
      <c r="A6" s="4">
        <v>39704</v>
      </c>
      <c r="B6" s="28" t="s">
        <v>209</v>
      </c>
      <c r="C6" s="1">
        <v>330.61</v>
      </c>
      <c r="D6" t="s">
        <v>111</v>
      </c>
    </row>
    <row r="7" spans="1:4">
      <c r="A7" s="4">
        <v>39711</v>
      </c>
      <c r="B7" s="28" t="s">
        <v>236</v>
      </c>
      <c r="C7" s="1">
        <v>198.13</v>
      </c>
      <c r="D7" t="s">
        <v>109</v>
      </c>
    </row>
    <row r="8" spans="1:4">
      <c r="A8" s="4">
        <v>39713</v>
      </c>
      <c r="B8" s="28" t="s">
        <v>211</v>
      </c>
      <c r="C8" s="1">
        <v>471</v>
      </c>
      <c r="D8" t="s">
        <v>109</v>
      </c>
    </row>
    <row r="9" spans="1:4">
      <c r="A9" s="4">
        <v>39717</v>
      </c>
      <c r="B9" s="28" t="s">
        <v>221</v>
      </c>
      <c r="C9" s="1">
        <v>345</v>
      </c>
      <c r="D9" t="s">
        <v>109</v>
      </c>
    </row>
    <row r="10" spans="1:4">
      <c r="A10" s="4">
        <v>39721</v>
      </c>
      <c r="B10" s="28" t="s">
        <v>221</v>
      </c>
      <c r="C10" s="1">
        <v>345</v>
      </c>
      <c r="D10" t="s">
        <v>109</v>
      </c>
    </row>
    <row r="11" spans="1:4">
      <c r="A11" s="4"/>
      <c r="C11" s="1"/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1908.3200000000002</v>
      </c>
    </row>
    <row r="18" spans="1:3">
      <c r="C18" s="1"/>
    </row>
    <row r="19" spans="1:3">
      <c r="A19" s="37" t="s">
        <v>228</v>
      </c>
      <c r="B19" s="37"/>
      <c r="C19" s="1"/>
    </row>
    <row r="20" spans="1:3">
      <c r="C20" s="1"/>
    </row>
    <row r="21" spans="1:3">
      <c r="A21" s="22" t="s">
        <v>99</v>
      </c>
      <c r="B21" s="22" t="s">
        <v>98</v>
      </c>
      <c r="C21" s="36" t="s">
        <v>97</v>
      </c>
    </row>
    <row r="22" spans="1:3">
      <c r="A22" s="4">
        <v>39698</v>
      </c>
      <c r="B22" t="s">
        <v>100</v>
      </c>
      <c r="C22" s="1">
        <v>4683</v>
      </c>
    </row>
    <row r="23" spans="1:3">
      <c r="A23" s="4">
        <v>39705</v>
      </c>
      <c r="B23" t="s">
        <v>100</v>
      </c>
      <c r="C23" s="1">
        <v>4683</v>
      </c>
    </row>
    <row r="24" spans="1:3">
      <c r="A24" s="4">
        <v>39712</v>
      </c>
      <c r="B24" t="s">
        <v>100</v>
      </c>
      <c r="C24" s="1">
        <v>5132.67</v>
      </c>
    </row>
    <row r="25" spans="1:3">
      <c r="A25" s="4">
        <v>39719</v>
      </c>
      <c r="B25" t="s">
        <v>100</v>
      </c>
      <c r="C25" s="1">
        <v>4683</v>
      </c>
    </row>
    <row r="26" spans="1:3">
      <c r="A26" s="4"/>
      <c r="B26" t="s">
        <v>100</v>
      </c>
      <c r="C26" s="1">
        <v>0</v>
      </c>
    </row>
    <row r="27" spans="1:3">
      <c r="A27" s="4"/>
      <c r="C27" s="1"/>
    </row>
    <row r="28" spans="1:3">
      <c r="B28" s="9" t="s">
        <v>12</v>
      </c>
      <c r="C28" s="8">
        <f>SUM(C22:C27)</f>
        <v>19181.669999999998</v>
      </c>
    </row>
  </sheetData>
  <mergeCells count="2">
    <mergeCell ref="A19:B19"/>
    <mergeCell ref="A2:D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A7" sqref="A7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196</v>
      </c>
    </row>
    <row r="3" spans="1:12">
      <c r="A3" s="1" t="s">
        <v>0</v>
      </c>
      <c r="E3" t="s">
        <v>4</v>
      </c>
      <c r="G3" s="1"/>
      <c r="I3" t="s">
        <v>8</v>
      </c>
      <c r="J3" s="11" t="s">
        <v>204</v>
      </c>
      <c r="L3" s="1" t="s">
        <v>26</v>
      </c>
    </row>
    <row r="4" spans="1:12">
      <c r="A4" s="1" t="s">
        <v>3</v>
      </c>
      <c r="B4" s="10"/>
      <c r="E4" t="s">
        <v>5</v>
      </c>
      <c r="G4" s="1">
        <v>59827.31</v>
      </c>
      <c r="I4">
        <v>1</v>
      </c>
      <c r="J4" s="1">
        <v>12300</v>
      </c>
    </row>
    <row r="5" spans="1:12">
      <c r="A5" s="1" t="s">
        <v>2</v>
      </c>
      <c r="B5" s="10"/>
      <c r="E5" t="s">
        <v>6</v>
      </c>
      <c r="G5" s="1">
        <v>38770.660000000003</v>
      </c>
      <c r="I5">
        <v>2</v>
      </c>
      <c r="J5" s="1">
        <v>15100</v>
      </c>
    </row>
    <row r="6" spans="1:12">
      <c r="A6" s="1" t="s">
        <v>1</v>
      </c>
      <c r="I6">
        <v>3</v>
      </c>
      <c r="J6" s="1">
        <v>21970.82</v>
      </c>
    </row>
    <row r="7" spans="1:12">
      <c r="G7" s="2">
        <f>G4-G5</f>
        <v>21056.649999999994</v>
      </c>
      <c r="I7">
        <v>4</v>
      </c>
      <c r="J7" s="1">
        <v>20750.12</v>
      </c>
    </row>
    <row r="8" spans="1:12">
      <c r="B8" s="1">
        <f>SUM(B4:B7)</f>
        <v>0</v>
      </c>
      <c r="I8">
        <v>5</v>
      </c>
      <c r="J8" s="1">
        <v>15875</v>
      </c>
      <c r="L8" s="1">
        <v>5000</v>
      </c>
    </row>
    <row r="9" spans="1:12">
      <c r="I9">
        <v>6</v>
      </c>
      <c r="J9" s="1">
        <v>13552</v>
      </c>
    </row>
    <row r="10" spans="1:12">
      <c r="I10">
        <v>7</v>
      </c>
      <c r="J10" s="1">
        <v>9384.5</v>
      </c>
    </row>
    <row r="11" spans="1:12">
      <c r="A11" s="1" t="s">
        <v>15</v>
      </c>
      <c r="I11">
        <v>8</v>
      </c>
      <c r="J11" s="1">
        <v>7842.5</v>
      </c>
    </row>
    <row r="12" spans="1:12">
      <c r="I12">
        <v>9</v>
      </c>
      <c r="J12" s="1">
        <v>12741</v>
      </c>
    </row>
    <row r="13" spans="1:12">
      <c r="A13" s="1" t="s">
        <v>18</v>
      </c>
      <c r="E13" t="s">
        <v>19</v>
      </c>
      <c r="I13">
        <v>10</v>
      </c>
      <c r="J13" s="1">
        <v>25740</v>
      </c>
    </row>
    <row r="14" spans="1:12">
      <c r="A14" s="1" t="s">
        <v>16</v>
      </c>
      <c r="B14" s="1">
        <f>G4</f>
        <v>59827.31</v>
      </c>
      <c r="E14" t="s">
        <v>8</v>
      </c>
      <c r="G14" s="2">
        <f>J35</f>
        <v>519220.82999999996</v>
      </c>
      <c r="I14">
        <v>11</v>
      </c>
      <c r="J14" s="1">
        <v>20420</v>
      </c>
    </row>
    <row r="15" spans="1:12">
      <c r="A15" s="1" t="s">
        <v>17</v>
      </c>
      <c r="B15" s="1">
        <f>B8</f>
        <v>0</v>
      </c>
      <c r="G15" s="2"/>
      <c r="I15">
        <v>12</v>
      </c>
      <c r="J15" s="1">
        <v>24200.07</v>
      </c>
      <c r="L15" s="1">
        <v>5500</v>
      </c>
    </row>
    <row r="16" spans="1:12">
      <c r="I16">
        <v>13</v>
      </c>
      <c r="J16" s="1">
        <v>18417.84</v>
      </c>
    </row>
    <row r="17" spans="1:12">
      <c r="I17">
        <v>14</v>
      </c>
      <c r="J17" s="1">
        <v>14700</v>
      </c>
    </row>
    <row r="18" spans="1:12">
      <c r="B18" s="1">
        <f>SUM(B14:B17)</f>
        <v>59827.31</v>
      </c>
      <c r="G18" s="2">
        <f>SUM(G14:G17)</f>
        <v>519220.82999999996</v>
      </c>
      <c r="I18">
        <v>15</v>
      </c>
      <c r="J18" s="1">
        <v>15900</v>
      </c>
    </row>
    <row r="19" spans="1:12">
      <c r="I19">
        <v>16</v>
      </c>
      <c r="J19" s="1">
        <v>11096</v>
      </c>
    </row>
    <row r="20" spans="1:12">
      <c r="I20">
        <v>17</v>
      </c>
      <c r="J20" s="1">
        <v>24227.200000000001</v>
      </c>
    </row>
    <row r="21" spans="1:12">
      <c r="I21">
        <v>18</v>
      </c>
      <c r="J21" s="1">
        <v>23600</v>
      </c>
    </row>
    <row r="22" spans="1:12">
      <c r="A22" s="1" t="s">
        <v>21</v>
      </c>
      <c r="I22">
        <v>19</v>
      </c>
      <c r="J22" s="1">
        <v>15100</v>
      </c>
      <c r="L22" s="1">
        <v>5000</v>
      </c>
    </row>
    <row r="23" spans="1:12">
      <c r="A23" s="1" t="s">
        <v>22</v>
      </c>
      <c r="B23" s="1">
        <f>'gastos OCT 08'!C28</f>
        <v>0</v>
      </c>
      <c r="E23" s="1" t="s">
        <v>27</v>
      </c>
      <c r="F23" s="1"/>
      <c r="G23" s="1">
        <f>G18-B18</f>
        <v>459393.51999999996</v>
      </c>
      <c r="I23">
        <v>20</v>
      </c>
      <c r="J23" s="1">
        <v>18060</v>
      </c>
    </row>
    <row r="24" spans="1:12">
      <c r="A24" s="1" t="s">
        <v>23</v>
      </c>
      <c r="B24" s="1">
        <f>'gastos OCT 08'!C17</f>
        <v>0</v>
      </c>
      <c r="E24" s="1" t="s">
        <v>20</v>
      </c>
      <c r="F24" s="1"/>
      <c r="G24" s="1">
        <f>G5</f>
        <v>38770.660000000003</v>
      </c>
      <c r="H24" t="s">
        <v>34</v>
      </c>
      <c r="I24">
        <v>21</v>
      </c>
      <c r="J24" s="1">
        <v>11150</v>
      </c>
    </row>
    <row r="25" spans="1:12">
      <c r="A25" s="1" t="s">
        <v>24</v>
      </c>
      <c r="B25" s="11" t="s">
        <v>237</v>
      </c>
      <c r="E25" t="s">
        <v>116</v>
      </c>
      <c r="G25" s="1"/>
      <c r="I25">
        <v>22</v>
      </c>
      <c r="J25" s="1">
        <v>7330</v>
      </c>
    </row>
    <row r="26" spans="1:12">
      <c r="A26" s="1" t="s">
        <v>127</v>
      </c>
      <c r="B26" s="10"/>
      <c r="H26" s="2"/>
      <c r="I26">
        <v>23</v>
      </c>
      <c r="J26" s="1">
        <v>14150</v>
      </c>
    </row>
    <row r="27" spans="1:12">
      <c r="A27" s="1" t="s">
        <v>55</v>
      </c>
      <c r="E27" s="1" t="s">
        <v>12</v>
      </c>
      <c r="F27" s="1"/>
      <c r="G27" s="1">
        <f>SUM(G23:G25)</f>
        <v>498164.17999999993</v>
      </c>
      <c r="I27">
        <v>24</v>
      </c>
      <c r="J27" s="1">
        <v>17500</v>
      </c>
    </row>
    <row r="28" spans="1:12">
      <c r="I28">
        <v>25</v>
      </c>
      <c r="J28" s="1">
        <v>21100</v>
      </c>
    </row>
    <row r="29" spans="1:12">
      <c r="A29" s="1" t="s">
        <v>12</v>
      </c>
      <c r="B29" s="1">
        <f>SUM(B23:B27)</f>
        <v>0</v>
      </c>
      <c r="I29">
        <v>26</v>
      </c>
      <c r="J29" s="1">
        <v>16590</v>
      </c>
      <c r="L29" s="1">
        <v>5500</v>
      </c>
    </row>
    <row r="30" spans="1:12">
      <c r="E30" s="2"/>
      <c r="F30" s="2"/>
      <c r="I30">
        <v>27</v>
      </c>
      <c r="J30" s="1">
        <v>16911</v>
      </c>
    </row>
    <row r="31" spans="1:12" ht="15.75">
      <c r="B31" s="10"/>
      <c r="C31" s="15" t="s">
        <v>157</v>
      </c>
      <c r="D31" s="15"/>
      <c r="E31" s="16">
        <f>G27-B29</f>
        <v>498164.17999999993</v>
      </c>
      <c r="F31" s="16"/>
      <c r="I31">
        <v>28</v>
      </c>
      <c r="J31" s="1">
        <v>10992</v>
      </c>
    </row>
    <row r="32" spans="1:12" ht="15.75">
      <c r="C32" s="15"/>
      <c r="D32" s="18"/>
      <c r="E32" s="18"/>
      <c r="F32" s="18"/>
      <c r="I32">
        <v>29</v>
      </c>
      <c r="J32" s="1">
        <v>10340</v>
      </c>
    </row>
    <row r="33" spans="1:12" ht="15.75">
      <c r="C33" s="15" t="s">
        <v>168</v>
      </c>
      <c r="D33" s="17"/>
      <c r="E33" s="20">
        <f>G27-B29+B27-G25</f>
        <v>498164.17999999993</v>
      </c>
      <c r="F33" s="17"/>
      <c r="I33">
        <v>30</v>
      </c>
      <c r="J33" s="1">
        <v>17721</v>
      </c>
    </row>
    <row r="34" spans="1:12">
      <c r="A34" s="3"/>
      <c r="F34" s="2"/>
      <c r="G34" s="2"/>
      <c r="H34" s="2"/>
      <c r="I34">
        <v>31</v>
      </c>
      <c r="J34" s="1">
        <v>34459.78</v>
      </c>
    </row>
    <row r="35" spans="1:12">
      <c r="F35" s="7"/>
      <c r="I35" t="s">
        <v>12</v>
      </c>
      <c r="J35" s="1">
        <f>SUM(J4:J34)</f>
        <v>519220.82999999996</v>
      </c>
      <c r="L35" s="1">
        <f>SUM(L4:L34)</f>
        <v>21000</v>
      </c>
    </row>
    <row r="36" spans="1:12">
      <c r="B36" s="5" t="s">
        <v>76</v>
      </c>
      <c r="E36" s="2">
        <f>L35</f>
        <v>21000</v>
      </c>
      <c r="F36" s="7"/>
    </row>
    <row r="37" spans="1:12">
      <c r="C37" s="6" t="s">
        <v>77</v>
      </c>
      <c r="D37" s="6"/>
      <c r="E37" s="7">
        <f>B23+B24</f>
        <v>0</v>
      </c>
    </row>
    <row r="38" spans="1:12">
      <c r="C38" s="6" t="s">
        <v>78</v>
      </c>
      <c r="D38" s="6"/>
      <c r="E38" s="7">
        <f>E36-E37</f>
        <v>21000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2:D28"/>
  <sheetViews>
    <sheetView topLeftCell="A4" workbookViewId="0">
      <selection activeCell="B13" sqref="B12:B13"/>
    </sheetView>
  </sheetViews>
  <sheetFormatPr baseColWidth="10" defaultRowHeight="12.75"/>
  <cols>
    <col min="2" max="2" width="29.28515625" customWidth="1"/>
  </cols>
  <sheetData>
    <row r="2" spans="1:4">
      <c r="A2" s="37" t="s">
        <v>231</v>
      </c>
      <c r="B2" s="37"/>
      <c r="C2" s="37"/>
      <c r="D2" s="37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/>
      <c r="C5" s="1"/>
      <c r="D5" t="s">
        <v>109</v>
      </c>
    </row>
    <row r="6" spans="1:4">
      <c r="A6" s="4"/>
      <c r="C6" s="1"/>
      <c r="D6" t="s">
        <v>111</v>
      </c>
    </row>
    <row r="7" spans="1:4">
      <c r="A7" s="4"/>
      <c r="C7" s="1"/>
      <c r="D7" t="s">
        <v>109</v>
      </c>
    </row>
    <row r="8" spans="1:4">
      <c r="A8" s="4"/>
      <c r="C8" s="1"/>
      <c r="D8" t="s">
        <v>109</v>
      </c>
    </row>
    <row r="9" spans="1:4">
      <c r="A9" s="4"/>
      <c r="C9" s="1"/>
      <c r="D9" t="s">
        <v>109</v>
      </c>
    </row>
    <row r="10" spans="1:4">
      <c r="A10" s="4"/>
      <c r="C10" s="1"/>
      <c r="D10" t="s">
        <v>109</v>
      </c>
    </row>
    <row r="11" spans="1:4">
      <c r="A11" s="4"/>
      <c r="C11" s="1"/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0</v>
      </c>
    </row>
    <row r="18" spans="1:3">
      <c r="C18" s="1"/>
    </row>
    <row r="19" spans="1:3">
      <c r="A19" s="37" t="s">
        <v>230</v>
      </c>
      <c r="B19" s="37"/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/>
      <c r="B22" t="s">
        <v>100</v>
      </c>
      <c r="C22" s="1"/>
    </row>
    <row r="23" spans="1:3">
      <c r="A23" s="4"/>
      <c r="B23" t="s">
        <v>100</v>
      </c>
      <c r="C23" s="1"/>
    </row>
    <row r="24" spans="1:3">
      <c r="A24" s="4"/>
      <c r="B24" t="s">
        <v>100</v>
      </c>
      <c r="C24" s="1"/>
    </row>
    <row r="25" spans="1:3">
      <c r="A25" s="4"/>
      <c r="B25" t="s">
        <v>100</v>
      </c>
      <c r="C25" s="1"/>
    </row>
    <row r="26" spans="1:3">
      <c r="A26" s="4"/>
      <c r="B26" t="s">
        <v>100</v>
      </c>
      <c r="C26" s="1"/>
    </row>
    <row r="27" spans="1:3">
      <c r="A27" s="4"/>
      <c r="C27" s="1"/>
    </row>
    <row r="28" spans="1:3">
      <c r="B28" s="9" t="s">
        <v>12</v>
      </c>
      <c r="C28" s="8">
        <f>SUM(C22:C27)</f>
        <v>0</v>
      </c>
    </row>
  </sheetData>
  <mergeCells count="2">
    <mergeCell ref="A19:B19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26"/>
  <sheetViews>
    <sheetView workbookViewId="0">
      <selection activeCell="A21" sqref="A21"/>
    </sheetView>
  </sheetViews>
  <sheetFormatPr baseColWidth="10" defaultRowHeight="12.75"/>
  <cols>
    <col min="2" max="2" width="32.85546875" bestFit="1" customWidth="1"/>
    <col min="3" max="3" width="11.42578125" style="1"/>
  </cols>
  <sheetData>
    <row r="2" spans="1:3">
      <c r="A2" t="s">
        <v>61</v>
      </c>
    </row>
    <row r="4" spans="1:3">
      <c r="A4" s="4">
        <v>39205</v>
      </c>
      <c r="B4" t="s">
        <v>67</v>
      </c>
      <c r="C4" s="1">
        <v>500</v>
      </c>
    </row>
    <row r="5" spans="1:3">
      <c r="B5" t="s">
        <v>68</v>
      </c>
    </row>
    <row r="6" spans="1:3">
      <c r="A6" s="4">
        <v>39210</v>
      </c>
      <c r="B6" t="s">
        <v>69</v>
      </c>
      <c r="C6" s="1">
        <v>182.45</v>
      </c>
    </row>
    <row r="7" spans="1:3">
      <c r="A7" s="4">
        <v>39212</v>
      </c>
      <c r="B7" t="s">
        <v>70</v>
      </c>
      <c r="C7" s="1">
        <v>425.5</v>
      </c>
    </row>
    <row r="8" spans="1:3">
      <c r="A8" s="4">
        <v>39213</v>
      </c>
      <c r="B8" t="s">
        <v>71</v>
      </c>
      <c r="C8" s="1">
        <v>402.5</v>
      </c>
    </row>
    <row r="9" spans="1:3">
      <c r="A9" s="4">
        <v>39216</v>
      </c>
      <c r="B9" t="s">
        <v>72</v>
      </c>
      <c r="C9" s="1">
        <v>183.2</v>
      </c>
    </row>
    <row r="10" spans="1:3">
      <c r="A10" s="4">
        <v>39216</v>
      </c>
      <c r="B10" t="s">
        <v>63</v>
      </c>
      <c r="C10" s="1">
        <v>345</v>
      </c>
    </row>
    <row r="11" spans="1:3">
      <c r="A11" s="4">
        <v>39218</v>
      </c>
      <c r="B11" t="s">
        <v>62</v>
      </c>
      <c r="C11" s="1">
        <v>623</v>
      </c>
    </row>
    <row r="12" spans="1:3">
      <c r="A12" s="4">
        <v>39226</v>
      </c>
      <c r="B12" t="s">
        <v>63</v>
      </c>
      <c r="C12" s="1">
        <v>345</v>
      </c>
    </row>
    <row r="13" spans="1:3">
      <c r="A13" s="4">
        <v>39230</v>
      </c>
      <c r="B13" t="s">
        <v>64</v>
      </c>
      <c r="C13" s="1">
        <v>488.91</v>
      </c>
    </row>
    <row r="14" spans="1:3">
      <c r="A14" s="4">
        <v>39230</v>
      </c>
      <c r="B14" t="s">
        <v>65</v>
      </c>
      <c r="C14" s="1">
        <v>231.2</v>
      </c>
    </row>
    <row r="15" spans="1:3">
      <c r="A15" s="4">
        <v>39233</v>
      </c>
      <c r="B15" t="s">
        <v>66</v>
      </c>
      <c r="C15" s="1">
        <v>402.33</v>
      </c>
    </row>
    <row r="16" spans="1:3">
      <c r="A16" s="4">
        <v>39233</v>
      </c>
      <c r="B16" t="s">
        <v>73</v>
      </c>
      <c r="C16" s="1">
        <v>1408.75</v>
      </c>
    </row>
    <row r="18" spans="1:3">
      <c r="C18" s="1">
        <f>SUM(C4:C16)</f>
        <v>5537.84</v>
      </c>
    </row>
    <row r="20" spans="1:3">
      <c r="A20" t="s">
        <v>74</v>
      </c>
    </row>
    <row r="21" spans="1:3">
      <c r="A21" s="4">
        <v>39208</v>
      </c>
      <c r="B21" t="s">
        <v>14</v>
      </c>
      <c r="C21" s="1">
        <v>5132.67</v>
      </c>
    </row>
    <row r="22" spans="1:3">
      <c r="A22" s="4">
        <v>39215</v>
      </c>
      <c r="B22" t="s">
        <v>14</v>
      </c>
      <c r="C22" s="1">
        <v>4683</v>
      </c>
    </row>
    <row r="23" spans="1:3">
      <c r="A23" s="4">
        <v>39222</v>
      </c>
      <c r="B23" t="s">
        <v>14</v>
      </c>
      <c r="C23" s="1">
        <v>4683</v>
      </c>
    </row>
    <row r="24" spans="1:3">
      <c r="A24" s="4">
        <v>39229</v>
      </c>
      <c r="B24" t="s">
        <v>14</v>
      </c>
      <c r="C24" s="1">
        <v>4683</v>
      </c>
    </row>
    <row r="26" spans="1:3">
      <c r="C26" s="1">
        <f>SUM(C21:C25)</f>
        <v>19181.669999999998</v>
      </c>
    </row>
  </sheetData>
  <phoneticPr fontId="3" type="noConversion"/>
  <pageMargins left="0.75" right="0.75" top="1" bottom="1" header="0" footer="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B9" sqref="B9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196</v>
      </c>
    </row>
    <row r="3" spans="1:12">
      <c r="A3" s="1" t="s">
        <v>0</v>
      </c>
      <c r="E3" t="s">
        <v>4</v>
      </c>
      <c r="G3" s="1"/>
      <c r="I3" t="s">
        <v>8</v>
      </c>
      <c r="J3" s="11" t="s">
        <v>214</v>
      </c>
      <c r="L3" s="1" t="s">
        <v>26</v>
      </c>
    </row>
    <row r="4" spans="1:12">
      <c r="A4" s="1" t="s">
        <v>3</v>
      </c>
      <c r="B4" s="10"/>
      <c r="E4" t="s">
        <v>5</v>
      </c>
      <c r="G4" s="1">
        <v>38770.660000000003</v>
      </c>
      <c r="I4">
        <v>1</v>
      </c>
      <c r="J4" s="1">
        <v>23200</v>
      </c>
    </row>
    <row r="5" spans="1:12">
      <c r="A5" s="1" t="s">
        <v>2</v>
      </c>
      <c r="B5" s="10"/>
      <c r="E5" t="s">
        <v>6</v>
      </c>
      <c r="G5" s="1">
        <v>0</v>
      </c>
      <c r="I5">
        <v>2</v>
      </c>
      <c r="J5" s="1">
        <v>16350</v>
      </c>
    </row>
    <row r="6" spans="1:12">
      <c r="A6" s="1" t="s">
        <v>1</v>
      </c>
      <c r="I6">
        <v>3</v>
      </c>
      <c r="J6" s="1">
        <v>12350</v>
      </c>
    </row>
    <row r="7" spans="1:12">
      <c r="G7" s="2">
        <f>G4-G5</f>
        <v>38770.660000000003</v>
      </c>
      <c r="I7">
        <v>4</v>
      </c>
      <c r="J7" s="1">
        <v>10522.5</v>
      </c>
    </row>
    <row r="8" spans="1:12">
      <c r="B8" s="1">
        <f>SUM(B4:B7)</f>
        <v>0</v>
      </c>
      <c r="I8">
        <v>5</v>
      </c>
      <c r="J8" s="1">
        <v>9510</v>
      </c>
    </row>
    <row r="9" spans="1:12">
      <c r="I9">
        <v>6</v>
      </c>
      <c r="J9" s="1">
        <v>12370</v>
      </c>
    </row>
    <row r="10" spans="1:12">
      <c r="I10">
        <v>7</v>
      </c>
      <c r="J10" s="1">
        <v>21754</v>
      </c>
    </row>
    <row r="11" spans="1:12">
      <c r="A11" s="1" t="s">
        <v>15</v>
      </c>
      <c r="I11">
        <v>8</v>
      </c>
      <c r="J11" s="1">
        <v>23900</v>
      </c>
    </row>
    <row r="12" spans="1:12">
      <c r="I12">
        <v>9</v>
      </c>
      <c r="J12" s="1">
        <v>21249.96</v>
      </c>
    </row>
    <row r="13" spans="1:12">
      <c r="A13" s="1" t="s">
        <v>18</v>
      </c>
      <c r="E13" t="s">
        <v>19</v>
      </c>
      <c r="I13">
        <v>10</v>
      </c>
      <c r="J13" s="1">
        <v>12890</v>
      </c>
    </row>
    <row r="14" spans="1:12">
      <c r="A14" s="1" t="s">
        <v>16</v>
      </c>
      <c r="B14" s="1">
        <f>G4</f>
        <v>38770.660000000003</v>
      </c>
      <c r="E14" t="s">
        <v>8</v>
      </c>
      <c r="G14" s="2">
        <f>J35</f>
        <v>565927.30000000005</v>
      </c>
      <c r="I14">
        <v>11</v>
      </c>
      <c r="J14" s="1">
        <v>11705.5</v>
      </c>
    </row>
    <row r="15" spans="1:12">
      <c r="A15" s="1" t="s">
        <v>17</v>
      </c>
      <c r="B15" s="1">
        <f>B8</f>
        <v>0</v>
      </c>
      <c r="G15" s="2"/>
      <c r="I15">
        <v>12</v>
      </c>
      <c r="J15" s="1">
        <v>12050</v>
      </c>
    </row>
    <row r="16" spans="1:12">
      <c r="I16">
        <v>13</v>
      </c>
      <c r="J16" s="1">
        <v>9220</v>
      </c>
    </row>
    <row r="17" spans="1:10">
      <c r="I17">
        <v>14</v>
      </c>
      <c r="J17" s="1">
        <v>25900</v>
      </c>
    </row>
    <row r="18" spans="1:10">
      <c r="B18" s="1">
        <f>SUM(B14:B17)</f>
        <v>38770.660000000003</v>
      </c>
      <c r="G18" s="2">
        <f>SUM(G14:G17)</f>
        <v>565927.30000000005</v>
      </c>
      <c r="I18">
        <v>15</v>
      </c>
      <c r="J18" s="1">
        <v>21850</v>
      </c>
    </row>
    <row r="19" spans="1:10">
      <c r="I19">
        <v>16</v>
      </c>
      <c r="J19" s="1">
        <v>22950</v>
      </c>
    </row>
    <row r="20" spans="1:10">
      <c r="I20">
        <v>17</v>
      </c>
      <c r="J20" s="1">
        <v>25479.9</v>
      </c>
    </row>
    <row r="21" spans="1:10">
      <c r="I21">
        <v>18</v>
      </c>
      <c r="J21" s="1">
        <v>11793.5</v>
      </c>
    </row>
    <row r="22" spans="1:10">
      <c r="A22" s="1" t="s">
        <v>21</v>
      </c>
      <c r="I22">
        <v>19</v>
      </c>
      <c r="J22" s="1">
        <v>14780</v>
      </c>
    </row>
    <row r="23" spans="1:10">
      <c r="A23" s="1" t="s">
        <v>22</v>
      </c>
      <c r="B23" s="1">
        <f>'gastos NOV 08'!C28</f>
        <v>0</v>
      </c>
      <c r="E23" s="1" t="s">
        <v>27</v>
      </c>
      <c r="F23" s="1"/>
      <c r="G23" s="1">
        <f>G18-B18</f>
        <v>527156.64</v>
      </c>
      <c r="I23">
        <v>20</v>
      </c>
      <c r="J23" s="1">
        <v>17850</v>
      </c>
    </row>
    <row r="24" spans="1:10">
      <c r="A24" s="1" t="s">
        <v>23</v>
      </c>
      <c r="B24" s="1">
        <f>'gastos NOV 08'!C17</f>
        <v>0</v>
      </c>
      <c r="E24" s="1" t="s">
        <v>20</v>
      </c>
      <c r="F24" s="1"/>
      <c r="G24" s="1">
        <f>G5</f>
        <v>0</v>
      </c>
      <c r="H24" t="s">
        <v>34</v>
      </c>
      <c r="I24">
        <v>21</v>
      </c>
      <c r="J24" s="1">
        <v>18749</v>
      </c>
    </row>
    <row r="25" spans="1:10">
      <c r="A25" s="1" t="s">
        <v>24</v>
      </c>
      <c r="B25" s="1">
        <v>0</v>
      </c>
      <c r="E25" t="s">
        <v>116</v>
      </c>
      <c r="G25" s="1"/>
      <c r="I25">
        <v>22</v>
      </c>
      <c r="J25" s="1">
        <v>30199.759999999998</v>
      </c>
    </row>
    <row r="26" spans="1:10">
      <c r="A26" s="1" t="s">
        <v>127</v>
      </c>
      <c r="B26" s="10"/>
      <c r="H26" s="2"/>
      <c r="I26">
        <v>23</v>
      </c>
      <c r="J26" s="1">
        <v>18378</v>
      </c>
    </row>
    <row r="27" spans="1:10">
      <c r="A27" s="1" t="s">
        <v>55</v>
      </c>
      <c r="E27" s="1" t="s">
        <v>12</v>
      </c>
      <c r="F27" s="1"/>
      <c r="G27" s="1">
        <f>SUM(G23:G25)</f>
        <v>527156.64</v>
      </c>
      <c r="I27">
        <v>24</v>
      </c>
      <c r="J27" s="1">
        <v>17100</v>
      </c>
    </row>
    <row r="28" spans="1:10">
      <c r="I28">
        <v>25</v>
      </c>
      <c r="J28" s="1">
        <v>15200</v>
      </c>
    </row>
    <row r="29" spans="1:10">
      <c r="A29" s="1" t="s">
        <v>12</v>
      </c>
      <c r="B29" s="1">
        <f>SUM(B23:B27)</f>
        <v>0</v>
      </c>
      <c r="I29">
        <v>26</v>
      </c>
      <c r="J29" s="1">
        <v>15400</v>
      </c>
    </row>
    <row r="30" spans="1:10">
      <c r="E30" s="2"/>
      <c r="F30" s="2"/>
      <c r="I30">
        <v>27</v>
      </c>
      <c r="J30" s="1">
        <v>18337.3</v>
      </c>
    </row>
    <row r="31" spans="1:10" ht="15.75">
      <c r="B31" s="10"/>
      <c r="C31" s="15" t="s">
        <v>157</v>
      </c>
      <c r="D31" s="15"/>
      <c r="E31" s="16">
        <f>G27-B29</f>
        <v>527156.64</v>
      </c>
      <c r="F31" s="16"/>
      <c r="I31">
        <v>28</v>
      </c>
      <c r="J31" s="1">
        <v>20718</v>
      </c>
    </row>
    <row r="32" spans="1:10" ht="15.75">
      <c r="C32" s="15"/>
      <c r="D32" s="18"/>
      <c r="E32" s="18"/>
      <c r="F32" s="18"/>
      <c r="I32">
        <v>29</v>
      </c>
      <c r="J32" s="1">
        <v>37099.949999999997</v>
      </c>
    </row>
    <row r="33" spans="1:12" ht="15.75">
      <c r="C33" s="15" t="s">
        <v>168</v>
      </c>
      <c r="D33" s="17"/>
      <c r="E33" s="20">
        <f>G27-B29+B27-G25</f>
        <v>527156.64</v>
      </c>
      <c r="F33" s="17"/>
      <c r="I33">
        <v>30</v>
      </c>
      <c r="J33" s="1">
        <v>37069.93</v>
      </c>
    </row>
    <row r="34" spans="1:12">
      <c r="A34" s="3"/>
      <c r="F34" s="2"/>
      <c r="G34" s="2"/>
      <c r="H34" s="2"/>
    </row>
    <row r="35" spans="1:12">
      <c r="F35" s="7"/>
      <c r="I35" t="s">
        <v>12</v>
      </c>
      <c r="J35" s="1">
        <f>SUM(J4:J34)</f>
        <v>565927.30000000005</v>
      </c>
      <c r="L35" s="1">
        <f>SUM(L4:L34)</f>
        <v>0</v>
      </c>
    </row>
    <row r="36" spans="1:12">
      <c r="B36" s="5" t="s">
        <v>76</v>
      </c>
      <c r="E36" s="2">
        <f>L35</f>
        <v>0</v>
      </c>
      <c r="F36" s="7"/>
    </row>
    <row r="37" spans="1:12">
      <c r="C37" s="6" t="s">
        <v>77</v>
      </c>
      <c r="D37" s="6"/>
      <c r="E37" s="7">
        <f>B23+B24</f>
        <v>0</v>
      </c>
    </row>
    <row r="38" spans="1:12">
      <c r="C38" s="6" t="s">
        <v>78</v>
      </c>
      <c r="D38" s="6"/>
      <c r="E38" s="7">
        <f>E36-E37</f>
        <v>0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2:D28"/>
  <sheetViews>
    <sheetView topLeftCell="A4" workbookViewId="0">
      <selection activeCell="E18" sqref="E18"/>
    </sheetView>
  </sheetViews>
  <sheetFormatPr baseColWidth="10" defaultRowHeight="12.75"/>
  <cols>
    <col min="2" max="2" width="29.28515625" customWidth="1"/>
  </cols>
  <sheetData>
    <row r="2" spans="1:4">
      <c r="A2" t="s">
        <v>195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/>
      <c r="C5" s="1"/>
      <c r="D5" t="s">
        <v>109</v>
      </c>
    </row>
    <row r="6" spans="1:4">
      <c r="A6" s="4"/>
      <c r="C6" s="1"/>
      <c r="D6" t="s">
        <v>111</v>
      </c>
    </row>
    <row r="7" spans="1:4">
      <c r="A7" s="4"/>
      <c r="C7" s="1"/>
      <c r="D7" t="s">
        <v>109</v>
      </c>
    </row>
    <row r="8" spans="1:4">
      <c r="A8" s="4"/>
      <c r="C8" s="1"/>
      <c r="D8" t="s">
        <v>109</v>
      </c>
    </row>
    <row r="9" spans="1:4">
      <c r="A9" s="4"/>
      <c r="C9" s="1"/>
      <c r="D9" t="s">
        <v>109</v>
      </c>
    </row>
    <row r="10" spans="1:4">
      <c r="A10" s="4"/>
      <c r="C10" s="1"/>
      <c r="D10" t="s">
        <v>109</v>
      </c>
    </row>
    <row r="11" spans="1:4">
      <c r="A11" s="4"/>
      <c r="C11" s="1"/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0</v>
      </c>
    </row>
    <row r="18" spans="1:3">
      <c r="C18" s="1"/>
    </row>
    <row r="19" spans="1:3">
      <c r="A19" t="s">
        <v>193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/>
      <c r="B22" t="s">
        <v>100</v>
      </c>
      <c r="C22" s="1"/>
    </row>
    <row r="23" spans="1:3">
      <c r="A23" s="4"/>
      <c r="B23" t="s">
        <v>100</v>
      </c>
      <c r="C23" s="1"/>
    </row>
    <row r="24" spans="1:3">
      <c r="A24" s="4"/>
      <c r="B24" t="s">
        <v>100</v>
      </c>
      <c r="C24" s="1"/>
    </row>
    <row r="25" spans="1:3">
      <c r="A25" s="4"/>
      <c r="B25" t="s">
        <v>100</v>
      </c>
      <c r="C25" s="1"/>
    </row>
    <row r="26" spans="1:3">
      <c r="A26" s="4"/>
      <c r="B26" t="s">
        <v>100</v>
      </c>
      <c r="C26" s="1"/>
    </row>
    <row r="27" spans="1:3">
      <c r="A27" s="4"/>
      <c r="C27" s="1"/>
    </row>
    <row r="28" spans="1:3">
      <c r="B28" s="9" t="s">
        <v>12</v>
      </c>
      <c r="C28" s="8">
        <f>SUM(C22:C27)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50"/>
  <sheetViews>
    <sheetView tabSelected="1" topLeftCell="A13" workbookViewId="0">
      <selection activeCell="J35" sqref="J35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196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238</v>
      </c>
      <c r="L3" s="1" t="s">
        <v>26</v>
      </c>
    </row>
    <row r="4" spans="1:12">
      <c r="A4" s="1" t="s">
        <v>3</v>
      </c>
      <c r="B4" s="10"/>
      <c r="E4" t="s">
        <v>5</v>
      </c>
      <c r="G4" s="1">
        <v>0</v>
      </c>
      <c r="I4">
        <v>1</v>
      </c>
      <c r="J4" s="1">
        <v>11699.86</v>
      </c>
    </row>
    <row r="5" spans="1:12">
      <c r="A5" s="1" t="s">
        <v>2</v>
      </c>
      <c r="B5" s="10"/>
      <c r="E5" t="s">
        <v>6</v>
      </c>
      <c r="G5" s="1">
        <v>0</v>
      </c>
      <c r="I5">
        <v>2</v>
      </c>
      <c r="J5" s="1">
        <v>12499.91</v>
      </c>
    </row>
    <row r="6" spans="1:12">
      <c r="A6" s="1" t="s">
        <v>1</v>
      </c>
      <c r="I6">
        <v>3</v>
      </c>
      <c r="J6" s="1">
        <v>10100</v>
      </c>
    </row>
    <row r="7" spans="1:12">
      <c r="G7" s="2">
        <f>G4-G5</f>
        <v>0</v>
      </c>
      <c r="I7">
        <v>4</v>
      </c>
      <c r="J7" s="1">
        <v>12360</v>
      </c>
    </row>
    <row r="8" spans="1:12">
      <c r="B8" s="1">
        <f>SUM(B4:B7)</f>
        <v>0</v>
      </c>
      <c r="I8">
        <v>5</v>
      </c>
      <c r="J8" s="1">
        <v>26450</v>
      </c>
    </row>
    <row r="9" spans="1:12">
      <c r="I9">
        <v>6</v>
      </c>
      <c r="J9" s="1">
        <v>43600</v>
      </c>
    </row>
    <row r="10" spans="1:12">
      <c r="I10">
        <v>7</v>
      </c>
      <c r="J10" s="1">
        <v>23600</v>
      </c>
    </row>
    <row r="11" spans="1:12">
      <c r="A11" s="1" t="s">
        <v>15</v>
      </c>
      <c r="I11">
        <v>8</v>
      </c>
      <c r="J11" s="1">
        <v>22857.5</v>
      </c>
    </row>
    <row r="12" spans="1:12">
      <c r="I12">
        <v>9</v>
      </c>
      <c r="J12" s="1">
        <v>14400</v>
      </c>
    </row>
    <row r="13" spans="1:12">
      <c r="A13" s="1" t="s">
        <v>18</v>
      </c>
      <c r="E13" t="s">
        <v>19</v>
      </c>
      <c r="I13">
        <v>10</v>
      </c>
      <c r="J13" s="1">
        <v>11450</v>
      </c>
    </row>
    <row r="14" spans="1:12">
      <c r="A14" s="1" t="s">
        <v>16</v>
      </c>
      <c r="B14" s="1">
        <f>G4</f>
        <v>0</v>
      </c>
      <c r="E14" t="s">
        <v>8</v>
      </c>
      <c r="G14" s="2">
        <f>J35</f>
        <v>889297.54</v>
      </c>
      <c r="I14">
        <v>11</v>
      </c>
      <c r="J14" s="1">
        <v>23199.93</v>
      </c>
    </row>
    <row r="15" spans="1:12">
      <c r="A15" s="1" t="s">
        <v>17</v>
      </c>
      <c r="B15" s="1">
        <f>B8</f>
        <v>0</v>
      </c>
      <c r="G15" s="2"/>
      <c r="I15">
        <v>12</v>
      </c>
      <c r="J15" s="1">
        <v>33349.97</v>
      </c>
    </row>
    <row r="16" spans="1:12">
      <c r="I16">
        <v>13</v>
      </c>
      <c r="J16" s="1">
        <v>43599.99</v>
      </c>
    </row>
    <row r="17" spans="1:10">
      <c r="I17">
        <v>14</v>
      </c>
      <c r="J17" s="1">
        <v>27149.86</v>
      </c>
    </row>
    <row r="18" spans="1:10">
      <c r="B18" s="1">
        <f>SUM(B14:B17)</f>
        <v>0</v>
      </c>
      <c r="G18" s="2">
        <f>SUM(G14:G17)</f>
        <v>889297.54</v>
      </c>
      <c r="I18">
        <v>15</v>
      </c>
      <c r="J18" s="1">
        <v>23699.9</v>
      </c>
    </row>
    <row r="19" spans="1:10">
      <c r="I19">
        <v>16</v>
      </c>
      <c r="J19" s="1">
        <v>14045</v>
      </c>
    </row>
    <row r="20" spans="1:10">
      <c r="I20">
        <v>17</v>
      </c>
      <c r="J20" s="1">
        <v>21600</v>
      </c>
    </row>
    <row r="21" spans="1:10">
      <c r="I21">
        <v>18</v>
      </c>
      <c r="J21" s="1">
        <v>18550</v>
      </c>
    </row>
    <row r="22" spans="1:10">
      <c r="A22" s="1" t="s">
        <v>21</v>
      </c>
      <c r="I22">
        <v>19</v>
      </c>
      <c r="J22" s="1">
        <v>28150.14</v>
      </c>
    </row>
    <row r="23" spans="1:10">
      <c r="A23" s="1" t="s">
        <v>22</v>
      </c>
      <c r="B23" s="1">
        <f>'gastos DIC 08'!C28</f>
        <v>0</v>
      </c>
      <c r="E23" s="1" t="s">
        <v>27</v>
      </c>
      <c r="F23" s="1"/>
      <c r="G23" s="1">
        <f>G18-B18</f>
        <v>889297.54</v>
      </c>
      <c r="I23">
        <v>20</v>
      </c>
      <c r="J23" s="1">
        <v>40599.89</v>
      </c>
    </row>
    <row r="24" spans="1:10">
      <c r="A24" s="1" t="s">
        <v>23</v>
      </c>
      <c r="B24" s="1">
        <f>'gastos DIC 08'!C17</f>
        <v>0</v>
      </c>
      <c r="E24" s="1" t="s">
        <v>20</v>
      </c>
      <c r="F24" s="1"/>
      <c r="G24" s="1">
        <f>G5</f>
        <v>0</v>
      </c>
      <c r="H24" t="s">
        <v>34</v>
      </c>
      <c r="I24">
        <v>21</v>
      </c>
      <c r="J24" s="1">
        <v>32299.81</v>
      </c>
    </row>
    <row r="25" spans="1:10">
      <c r="A25" s="1" t="s">
        <v>24</v>
      </c>
      <c r="B25" s="1">
        <v>0</v>
      </c>
      <c r="E25" t="s">
        <v>116</v>
      </c>
      <c r="G25" s="1"/>
      <c r="I25">
        <v>22</v>
      </c>
      <c r="J25" s="1">
        <v>29480</v>
      </c>
    </row>
    <row r="26" spans="1:10">
      <c r="A26" s="1" t="s">
        <v>127</v>
      </c>
      <c r="B26" s="10"/>
      <c r="H26" s="2"/>
      <c r="I26">
        <v>23</v>
      </c>
      <c r="J26" s="1">
        <v>52950</v>
      </c>
    </row>
    <row r="27" spans="1:10">
      <c r="A27" s="1" t="s">
        <v>55</v>
      </c>
      <c r="E27" s="1" t="s">
        <v>12</v>
      </c>
      <c r="F27" s="1"/>
      <c r="G27" s="1">
        <f>SUM(G23:G25)</f>
        <v>889297.54</v>
      </c>
      <c r="I27">
        <v>24</v>
      </c>
      <c r="J27" s="1">
        <v>47425</v>
      </c>
    </row>
    <row r="28" spans="1:10">
      <c r="I28">
        <v>25</v>
      </c>
      <c r="J28" s="1">
        <v>0</v>
      </c>
    </row>
    <row r="29" spans="1:10">
      <c r="A29" s="1" t="s">
        <v>12</v>
      </c>
      <c r="B29" s="1">
        <f>SUM(B23:B27)</f>
        <v>0</v>
      </c>
      <c r="I29">
        <v>26</v>
      </c>
      <c r="J29" s="1">
        <v>29500</v>
      </c>
    </row>
    <row r="30" spans="1:10">
      <c r="E30" s="2"/>
      <c r="F30" s="2"/>
      <c r="I30">
        <v>27</v>
      </c>
      <c r="J30" s="1">
        <v>47135.76</v>
      </c>
    </row>
    <row r="31" spans="1:10" ht="15.75">
      <c r="B31" s="10"/>
      <c r="C31" s="15" t="s">
        <v>157</v>
      </c>
      <c r="D31" s="15"/>
      <c r="E31" s="16">
        <f>G27-B29</f>
        <v>889297.54</v>
      </c>
      <c r="F31" s="16"/>
      <c r="I31">
        <v>28</v>
      </c>
      <c r="J31" s="1">
        <v>41270.06</v>
      </c>
    </row>
    <row r="32" spans="1:10" ht="15.75">
      <c r="C32" s="15"/>
      <c r="D32" s="18"/>
      <c r="E32" s="18"/>
      <c r="F32" s="18"/>
      <c r="I32">
        <v>29</v>
      </c>
      <c r="J32" s="1">
        <v>18125</v>
      </c>
    </row>
    <row r="33" spans="1:12" ht="15.75">
      <c r="C33" s="15" t="s">
        <v>168</v>
      </c>
      <c r="D33" s="17"/>
      <c r="E33" s="20">
        <f>G27-B29+B27-G25</f>
        <v>889297.54</v>
      </c>
      <c r="F33" s="17"/>
      <c r="I33">
        <v>30</v>
      </c>
      <c r="J33" s="1">
        <v>36400</v>
      </c>
    </row>
    <row r="34" spans="1:12">
      <c r="A34" s="3"/>
      <c r="F34" s="2"/>
      <c r="G34" s="2"/>
      <c r="H34" s="2"/>
      <c r="I34">
        <v>31</v>
      </c>
      <c r="J34" s="1">
        <v>91749.96</v>
      </c>
    </row>
    <row r="35" spans="1:12">
      <c r="F35" s="7"/>
      <c r="I35" t="s">
        <v>12</v>
      </c>
      <c r="J35" s="1">
        <f>SUM(J4:J34)</f>
        <v>889297.54</v>
      </c>
      <c r="L35" s="1">
        <f>SUM(L4:L34)</f>
        <v>0</v>
      </c>
    </row>
    <row r="36" spans="1:12">
      <c r="B36" s="5" t="s">
        <v>76</v>
      </c>
      <c r="E36" s="2">
        <f>L35</f>
        <v>0</v>
      </c>
      <c r="F36" s="7"/>
    </row>
    <row r="37" spans="1:12">
      <c r="C37" s="6" t="s">
        <v>77</v>
      </c>
      <c r="D37" s="6"/>
      <c r="E37" s="7">
        <f>B23+B24</f>
        <v>0</v>
      </c>
    </row>
    <row r="38" spans="1:12">
      <c r="C38" s="6" t="s">
        <v>78</v>
      </c>
      <c r="D38" s="6"/>
      <c r="E38" s="7">
        <f>E36-E37</f>
        <v>0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A3" sqref="A3"/>
    </sheetView>
  </sheetViews>
  <sheetFormatPr baseColWidth="10" defaultRowHeight="12.75"/>
  <cols>
    <col min="2" max="2" width="29.28515625" customWidth="1"/>
  </cols>
  <sheetData>
    <row r="2" spans="1:4">
      <c r="A2" s="37" t="s">
        <v>233</v>
      </c>
      <c r="B2" s="37"/>
      <c r="C2" s="37"/>
      <c r="D2" s="37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/>
      <c r="C5" s="1"/>
      <c r="D5" t="s">
        <v>109</v>
      </c>
    </row>
    <row r="6" spans="1:4">
      <c r="A6" s="4"/>
      <c r="C6" s="1"/>
      <c r="D6" t="s">
        <v>111</v>
      </c>
    </row>
    <row r="7" spans="1:4">
      <c r="A7" s="4"/>
      <c r="C7" s="1"/>
      <c r="D7" t="s">
        <v>109</v>
      </c>
    </row>
    <row r="8" spans="1:4">
      <c r="A8" s="4"/>
      <c r="C8" s="1"/>
      <c r="D8" t="s">
        <v>109</v>
      </c>
    </row>
    <row r="9" spans="1:4">
      <c r="A9" s="4"/>
      <c r="C9" s="1"/>
      <c r="D9" t="s">
        <v>109</v>
      </c>
    </row>
    <row r="10" spans="1:4">
      <c r="A10" s="4"/>
      <c r="C10" s="1"/>
      <c r="D10" t="s">
        <v>109</v>
      </c>
    </row>
    <row r="11" spans="1:4">
      <c r="A11" s="4"/>
      <c r="C11" s="1"/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0</v>
      </c>
    </row>
    <row r="18" spans="1:3">
      <c r="C18" s="1"/>
    </row>
    <row r="19" spans="1:3">
      <c r="A19" s="37" t="s">
        <v>232</v>
      </c>
      <c r="B19" s="37"/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/>
      <c r="B22" t="s">
        <v>100</v>
      </c>
      <c r="C22" s="1"/>
    </row>
    <row r="23" spans="1:3">
      <c r="A23" s="4"/>
      <c r="B23" t="s">
        <v>100</v>
      </c>
      <c r="C23" s="1"/>
    </row>
    <row r="24" spans="1:3">
      <c r="A24" s="4"/>
      <c r="B24" t="s">
        <v>100</v>
      </c>
      <c r="C24" s="1"/>
    </row>
    <row r="25" spans="1:3">
      <c r="A25" s="4"/>
      <c r="B25" t="s">
        <v>100</v>
      </c>
      <c r="C25" s="1"/>
    </row>
    <row r="26" spans="1:3">
      <c r="A26" s="4"/>
      <c r="B26" t="s">
        <v>100</v>
      </c>
      <c r="C26" s="1"/>
    </row>
    <row r="27" spans="1:3">
      <c r="A27" s="4"/>
      <c r="C27" s="1"/>
    </row>
    <row r="28" spans="1:3">
      <c r="B28" s="9" t="s">
        <v>12</v>
      </c>
      <c r="C28" s="8">
        <f>SUM(C22:C27)</f>
        <v>0</v>
      </c>
    </row>
  </sheetData>
  <mergeCells count="2">
    <mergeCell ref="A19:B19"/>
    <mergeCell ref="A2:D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workbookViewId="0">
      <selection activeCell="C31" sqref="C31:F33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7" width="12.28515625" bestFit="1" customWidth="1"/>
    <col min="9" max="9" width="4.5703125" customWidth="1"/>
    <col min="10" max="10" width="12.28515625" style="1" bestFit="1" customWidth="1"/>
    <col min="11" max="11" width="5.28515625" customWidth="1"/>
    <col min="12" max="12" width="11.42578125" style="1"/>
    <col min="13" max="13" width="12.85546875" customWidth="1"/>
  </cols>
  <sheetData>
    <row r="1" spans="1:12">
      <c r="A1" s="1" t="s">
        <v>30</v>
      </c>
    </row>
    <row r="2" spans="1:12">
      <c r="A2" s="1" t="s">
        <v>92</v>
      </c>
    </row>
    <row r="3" spans="1:12">
      <c r="A3" s="1" t="s">
        <v>0</v>
      </c>
      <c r="E3" t="s">
        <v>4</v>
      </c>
      <c r="I3" t="s">
        <v>75</v>
      </c>
      <c r="L3" s="1" t="s">
        <v>26</v>
      </c>
    </row>
    <row r="4" spans="1:12">
      <c r="A4" s="1" t="s">
        <v>3</v>
      </c>
      <c r="B4" s="1">
        <v>217851.63</v>
      </c>
      <c r="E4" t="s">
        <v>5</v>
      </c>
      <c r="G4" s="1">
        <v>52107.92</v>
      </c>
      <c r="I4">
        <v>1</v>
      </c>
      <c r="J4" s="1">
        <v>18840.02</v>
      </c>
    </row>
    <row r="5" spans="1:12">
      <c r="A5" s="1" t="s">
        <v>2</v>
      </c>
      <c r="B5" s="1">
        <v>269497.69</v>
      </c>
      <c r="E5" t="s">
        <v>6</v>
      </c>
      <c r="G5" s="1">
        <v>44654.35</v>
      </c>
      <c r="I5">
        <v>2</v>
      </c>
      <c r="J5" s="1">
        <v>17558</v>
      </c>
    </row>
    <row r="6" spans="1:12">
      <c r="A6" s="1" t="s">
        <v>1</v>
      </c>
      <c r="B6" s="1">
        <v>22309</v>
      </c>
      <c r="I6">
        <v>3</v>
      </c>
      <c r="J6" s="1">
        <v>25990</v>
      </c>
      <c r="L6" s="1">
        <v>10000</v>
      </c>
    </row>
    <row r="7" spans="1:12">
      <c r="G7" s="2">
        <f>G4-G5</f>
        <v>7453.57</v>
      </c>
      <c r="I7">
        <v>4</v>
      </c>
      <c r="J7" s="1">
        <v>13750</v>
      </c>
    </row>
    <row r="8" spans="1:12">
      <c r="B8" s="1">
        <f>SUM(B4:B7)</f>
        <v>509658.32</v>
      </c>
      <c r="I8">
        <v>5</v>
      </c>
      <c r="J8" s="1">
        <v>19050</v>
      </c>
    </row>
    <row r="9" spans="1:12">
      <c r="I9">
        <v>6</v>
      </c>
      <c r="J9" s="1">
        <v>13550</v>
      </c>
    </row>
    <row r="10" spans="1:12">
      <c r="I10">
        <v>7</v>
      </c>
      <c r="J10" s="1">
        <v>13640</v>
      </c>
    </row>
    <row r="11" spans="1:12">
      <c r="A11" s="1" t="s">
        <v>15</v>
      </c>
      <c r="I11">
        <v>8</v>
      </c>
      <c r="J11" s="1">
        <v>22360</v>
      </c>
    </row>
    <row r="12" spans="1:12">
      <c r="I12">
        <v>9</v>
      </c>
      <c r="J12" s="1">
        <v>19149</v>
      </c>
    </row>
    <row r="13" spans="1:12">
      <c r="A13" s="1" t="s">
        <v>18</v>
      </c>
      <c r="E13" t="s">
        <v>19</v>
      </c>
      <c r="I13">
        <v>10</v>
      </c>
      <c r="J13" s="1">
        <v>22610</v>
      </c>
      <c r="L13" s="1">
        <v>10000</v>
      </c>
    </row>
    <row r="14" spans="1:12">
      <c r="A14" s="1" t="s">
        <v>16</v>
      </c>
      <c r="B14" s="1">
        <f>G4</f>
        <v>52107.92</v>
      </c>
      <c r="E14" t="s">
        <v>8</v>
      </c>
      <c r="G14" s="2">
        <f>J35</f>
        <v>572096.72</v>
      </c>
      <c r="I14">
        <v>11</v>
      </c>
      <c r="J14" s="1">
        <v>16100.56</v>
      </c>
    </row>
    <row r="15" spans="1:12">
      <c r="A15" s="1" t="s">
        <v>17</v>
      </c>
      <c r="B15" s="1">
        <f>B8</f>
        <v>509658.32</v>
      </c>
      <c r="G15" s="2"/>
      <c r="I15">
        <v>12</v>
      </c>
      <c r="J15" s="1">
        <v>9800</v>
      </c>
    </row>
    <row r="16" spans="1:12">
      <c r="I16">
        <v>13</v>
      </c>
      <c r="J16" s="1">
        <v>13040</v>
      </c>
    </row>
    <row r="17" spans="1:12">
      <c r="I17">
        <v>14</v>
      </c>
      <c r="J17" s="1">
        <v>18550</v>
      </c>
    </row>
    <row r="18" spans="1:12">
      <c r="B18" s="1">
        <f>SUM(B14:B17)</f>
        <v>561766.24</v>
      </c>
      <c r="G18" s="2">
        <f>SUM(G14:G17)</f>
        <v>572096.72</v>
      </c>
      <c r="I18">
        <v>15</v>
      </c>
      <c r="J18" s="1">
        <v>24600</v>
      </c>
    </row>
    <row r="19" spans="1:12">
      <c r="I19">
        <v>16</v>
      </c>
      <c r="J19" s="1">
        <v>25499.95</v>
      </c>
    </row>
    <row r="20" spans="1:12">
      <c r="I20">
        <v>17</v>
      </c>
      <c r="J20" s="1">
        <v>30100</v>
      </c>
      <c r="L20" s="1">
        <v>10000</v>
      </c>
    </row>
    <row r="21" spans="1:12">
      <c r="I21">
        <v>18</v>
      </c>
      <c r="J21" s="1">
        <v>13730</v>
      </c>
    </row>
    <row r="22" spans="1:12">
      <c r="A22" s="1" t="s">
        <v>21</v>
      </c>
      <c r="I22">
        <v>19</v>
      </c>
      <c r="J22" s="1">
        <v>13209.38</v>
      </c>
    </row>
    <row r="23" spans="1:12">
      <c r="A23" s="1" t="s">
        <v>22</v>
      </c>
      <c r="B23" s="1">
        <v>23415</v>
      </c>
      <c r="E23" s="1" t="s">
        <v>60</v>
      </c>
      <c r="F23" s="1"/>
      <c r="G23" s="1">
        <f>G18-B18</f>
        <v>10330.479999999981</v>
      </c>
      <c r="I23">
        <v>20</v>
      </c>
      <c r="J23" s="1">
        <v>15250.1</v>
      </c>
    </row>
    <row r="24" spans="1:12">
      <c r="A24" s="1" t="s">
        <v>23</v>
      </c>
      <c r="B24" s="1">
        <v>3986.1</v>
      </c>
      <c r="E24" s="1" t="s">
        <v>20</v>
      </c>
      <c r="F24" s="1"/>
      <c r="G24" s="1">
        <f>G5</f>
        <v>44654.35</v>
      </c>
      <c r="I24">
        <v>21</v>
      </c>
      <c r="J24" s="1">
        <v>18349.919999999998</v>
      </c>
    </row>
    <row r="25" spans="1:12">
      <c r="A25" s="1" t="s">
        <v>24</v>
      </c>
      <c r="B25" s="1">
        <v>20000</v>
      </c>
      <c r="I25">
        <v>22</v>
      </c>
      <c r="J25" s="1">
        <v>20200</v>
      </c>
    </row>
    <row r="26" spans="1:12">
      <c r="A26" s="1" t="s">
        <v>55</v>
      </c>
      <c r="B26" s="1">
        <v>10289.33</v>
      </c>
      <c r="I26">
        <v>23</v>
      </c>
      <c r="J26" s="1">
        <v>22550</v>
      </c>
    </row>
    <row r="27" spans="1:12">
      <c r="E27" s="1" t="s">
        <v>12</v>
      </c>
      <c r="F27" s="1"/>
      <c r="G27" s="1">
        <f>SUM(G23:G24)</f>
        <v>54984.82999999998</v>
      </c>
      <c r="I27">
        <v>24</v>
      </c>
      <c r="J27" s="1">
        <v>21150</v>
      </c>
      <c r="L27" s="1">
        <v>10000</v>
      </c>
    </row>
    <row r="28" spans="1:12">
      <c r="A28" s="1" t="s">
        <v>12</v>
      </c>
      <c r="B28" s="1">
        <f>SUM(B23:B27)</f>
        <v>57690.43</v>
      </c>
      <c r="I28">
        <v>25</v>
      </c>
      <c r="J28" s="1">
        <v>19009.97</v>
      </c>
    </row>
    <row r="29" spans="1:12">
      <c r="I29">
        <v>26</v>
      </c>
      <c r="J29" s="1">
        <v>14050</v>
      </c>
    </row>
    <row r="30" spans="1:12">
      <c r="E30" s="2"/>
      <c r="F30" s="2"/>
      <c r="I30">
        <v>27</v>
      </c>
      <c r="J30" s="1">
        <v>10180</v>
      </c>
    </row>
    <row r="31" spans="1:12" ht="15.75">
      <c r="B31" s="10"/>
      <c r="C31" s="15" t="s">
        <v>157</v>
      </c>
      <c r="D31" s="15"/>
      <c r="E31" s="16">
        <f>G27-B28</f>
        <v>-2705.6000000000204</v>
      </c>
      <c r="F31" s="21"/>
      <c r="I31">
        <v>28</v>
      </c>
      <c r="J31" s="1">
        <v>16250</v>
      </c>
    </row>
    <row r="32" spans="1:12" ht="15.75">
      <c r="C32" s="15"/>
      <c r="D32" s="18"/>
      <c r="E32" s="18"/>
      <c r="F32" s="18"/>
      <c r="I32">
        <v>29</v>
      </c>
      <c r="J32" s="1">
        <v>25339.84</v>
      </c>
    </row>
    <row r="33" spans="1:12" ht="15.75">
      <c r="C33" s="15" t="s">
        <v>168</v>
      </c>
      <c r="D33" s="17"/>
      <c r="E33" s="20">
        <f>G27-B28+B26</f>
        <v>7583.7299999999796</v>
      </c>
      <c r="F33" s="17"/>
      <c r="I33">
        <v>30</v>
      </c>
      <c r="J33" s="1">
        <v>38639.980000000003</v>
      </c>
    </row>
    <row r="34" spans="1:12">
      <c r="A34" s="3"/>
      <c r="F34" s="2"/>
      <c r="G34" s="2"/>
    </row>
    <row r="35" spans="1:12">
      <c r="F35" s="7"/>
      <c r="I35" t="s">
        <v>12</v>
      </c>
      <c r="J35" s="1">
        <f>SUM(J4:J34)</f>
        <v>572096.72</v>
      </c>
      <c r="L35" s="1">
        <f>SUM(L4:L34)</f>
        <v>40000</v>
      </c>
    </row>
    <row r="36" spans="1:12">
      <c r="F36" s="7"/>
    </row>
    <row r="37" spans="1:12">
      <c r="B37" s="5" t="s">
        <v>76</v>
      </c>
      <c r="E37" s="2">
        <f>L35</f>
        <v>40000</v>
      </c>
    </row>
    <row r="38" spans="1:12">
      <c r="C38" s="6" t="s">
        <v>77</v>
      </c>
      <c r="D38" s="6"/>
      <c r="E38" s="7">
        <f>B23+B24</f>
        <v>27401.1</v>
      </c>
      <c r="F38" s="2"/>
    </row>
    <row r="39" spans="1:12">
      <c r="C39" s="6" t="s">
        <v>78</v>
      </c>
      <c r="D39" s="6"/>
      <c r="E39" s="7">
        <f>E37-E38</f>
        <v>12598.900000000001</v>
      </c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4" right="0.83" top="0.81" bottom="1" header="0" footer="0"/>
  <pageSetup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B17" sqref="B17"/>
    </sheetView>
  </sheetViews>
  <sheetFormatPr baseColWidth="10" defaultRowHeight="12.75"/>
  <cols>
    <col min="2" max="2" width="29.42578125" customWidth="1"/>
    <col min="3" max="3" width="11.42578125" style="1"/>
  </cols>
  <sheetData>
    <row r="2" spans="1:3">
      <c r="A2" t="s">
        <v>79</v>
      </c>
    </row>
    <row r="4" spans="1:3">
      <c r="A4" s="4">
        <v>39238</v>
      </c>
      <c r="B4" t="s">
        <v>80</v>
      </c>
      <c r="C4" s="1">
        <v>345</v>
      </c>
    </row>
    <row r="5" spans="1:3">
      <c r="A5" s="4">
        <v>39245</v>
      </c>
      <c r="B5" t="s">
        <v>81</v>
      </c>
      <c r="C5" s="1">
        <v>202.46</v>
      </c>
    </row>
    <row r="6" spans="1:3">
      <c r="A6" s="4">
        <v>39245</v>
      </c>
      <c r="B6" t="s">
        <v>80</v>
      </c>
      <c r="C6" s="1">
        <v>345</v>
      </c>
    </row>
    <row r="7" spans="1:3">
      <c r="A7" s="4">
        <v>39249</v>
      </c>
      <c r="B7" t="s">
        <v>72</v>
      </c>
      <c r="C7" s="1">
        <v>184</v>
      </c>
    </row>
    <row r="8" spans="1:3">
      <c r="A8" s="4">
        <v>39249</v>
      </c>
      <c r="B8" t="s">
        <v>82</v>
      </c>
      <c r="C8" s="1">
        <v>414</v>
      </c>
    </row>
    <row r="9" spans="1:3">
      <c r="A9" s="4">
        <v>39249</v>
      </c>
      <c r="B9" t="s">
        <v>83</v>
      </c>
      <c r="C9" s="1">
        <v>390</v>
      </c>
    </row>
    <row r="10" spans="1:3">
      <c r="A10" s="4">
        <v>39254</v>
      </c>
      <c r="B10" t="s">
        <v>84</v>
      </c>
      <c r="C10" s="1">
        <v>165.2</v>
      </c>
    </row>
    <row r="11" spans="1:3">
      <c r="A11" s="4">
        <v>39254</v>
      </c>
      <c r="B11" t="s">
        <v>62</v>
      </c>
      <c r="C11" s="1">
        <v>553</v>
      </c>
    </row>
    <row r="12" spans="1:3">
      <c r="A12" s="4">
        <v>39255</v>
      </c>
      <c r="B12" t="s">
        <v>80</v>
      </c>
      <c r="C12" s="1">
        <v>345</v>
      </c>
    </row>
    <row r="13" spans="1:3">
      <c r="A13" s="4">
        <v>39256</v>
      </c>
      <c r="B13" t="s">
        <v>85</v>
      </c>
      <c r="C13" s="1">
        <v>277.44</v>
      </c>
    </row>
    <row r="14" spans="1:3">
      <c r="A14" s="4">
        <v>39258</v>
      </c>
      <c r="B14" t="s">
        <v>86</v>
      </c>
      <c r="C14" s="1">
        <v>765</v>
      </c>
    </row>
    <row r="16" spans="1:3">
      <c r="C16" s="1">
        <f>SUM(C4:C15)</f>
        <v>3986.1</v>
      </c>
    </row>
    <row r="18" spans="1:3">
      <c r="A18" t="s">
        <v>87</v>
      </c>
    </row>
    <row r="19" spans="1:3">
      <c r="A19" s="4">
        <v>39236</v>
      </c>
      <c r="B19" t="s">
        <v>88</v>
      </c>
      <c r="C19" s="1">
        <v>4683</v>
      </c>
    </row>
    <row r="20" spans="1:3">
      <c r="A20" s="4">
        <v>39243</v>
      </c>
      <c r="B20" t="s">
        <v>88</v>
      </c>
      <c r="C20" s="1">
        <v>4683</v>
      </c>
    </row>
    <row r="21" spans="1:3">
      <c r="A21" s="4">
        <v>39250</v>
      </c>
      <c r="B21" t="s">
        <v>88</v>
      </c>
      <c r="C21" s="1">
        <v>4683</v>
      </c>
    </row>
    <row r="22" spans="1:3">
      <c r="A22" s="4">
        <v>39257</v>
      </c>
      <c r="B22" t="s">
        <v>88</v>
      </c>
      <c r="C22" s="1">
        <v>4683</v>
      </c>
    </row>
    <row r="23" spans="1:3">
      <c r="A23" s="4">
        <v>39264</v>
      </c>
      <c r="B23" t="s">
        <v>88</v>
      </c>
      <c r="C23" s="1">
        <v>4683</v>
      </c>
    </row>
    <row r="25" spans="1:3">
      <c r="C25" s="1">
        <f>SUM(C19:C24)</f>
        <v>23415</v>
      </c>
    </row>
  </sheetData>
  <phoneticPr fontId="3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topLeftCell="A16" workbookViewId="0">
      <selection activeCell="J35" sqref="J35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7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</cols>
  <sheetData>
    <row r="1" spans="1:12">
      <c r="A1" s="1" t="s">
        <v>30</v>
      </c>
    </row>
    <row r="2" spans="1:12">
      <c r="A2" s="1" t="s">
        <v>91</v>
      </c>
    </row>
    <row r="3" spans="1:12">
      <c r="A3" s="1" t="s">
        <v>0</v>
      </c>
      <c r="E3" t="s">
        <v>4</v>
      </c>
      <c r="I3" t="s">
        <v>115</v>
      </c>
      <c r="L3" s="1" t="s">
        <v>26</v>
      </c>
    </row>
    <row r="4" spans="1:12">
      <c r="A4" s="1" t="s">
        <v>3</v>
      </c>
      <c r="B4" s="1">
        <v>260002.5</v>
      </c>
      <c r="E4" t="s">
        <v>5</v>
      </c>
      <c r="G4" s="1">
        <v>44654.35</v>
      </c>
      <c r="I4">
        <v>1</v>
      </c>
      <c r="J4" s="1">
        <v>20270</v>
      </c>
    </row>
    <row r="5" spans="1:12">
      <c r="A5" s="1" t="s">
        <v>2</v>
      </c>
      <c r="B5" s="1">
        <v>269497.69</v>
      </c>
      <c r="E5" t="s">
        <v>6</v>
      </c>
      <c r="G5" s="1">
        <v>41720.74</v>
      </c>
      <c r="I5">
        <v>2</v>
      </c>
      <c r="J5" s="1">
        <v>16470</v>
      </c>
    </row>
    <row r="6" spans="1:12">
      <c r="A6" s="1" t="s">
        <v>1</v>
      </c>
      <c r="B6" s="1">
        <f>17839.55+440</f>
        <v>18279.55</v>
      </c>
      <c r="I6">
        <v>3</v>
      </c>
      <c r="J6" s="1">
        <v>13340</v>
      </c>
    </row>
    <row r="7" spans="1:12">
      <c r="G7" s="2">
        <f>G4-G5</f>
        <v>2933.6100000000006</v>
      </c>
      <c r="I7">
        <v>4</v>
      </c>
      <c r="J7" s="1">
        <v>8220</v>
      </c>
    </row>
    <row r="8" spans="1:12">
      <c r="B8" s="1">
        <f>SUM(B4:B7)</f>
        <v>547779.74</v>
      </c>
      <c r="I8">
        <v>5</v>
      </c>
      <c r="J8" s="1">
        <v>19619.990000000002</v>
      </c>
    </row>
    <row r="9" spans="1:12">
      <c r="I9">
        <v>6</v>
      </c>
      <c r="J9" s="1">
        <v>23958.3</v>
      </c>
    </row>
    <row r="10" spans="1:12">
      <c r="I10">
        <v>7</v>
      </c>
      <c r="J10" s="1">
        <v>23040</v>
      </c>
    </row>
    <row r="11" spans="1:12">
      <c r="A11" s="1" t="s">
        <v>15</v>
      </c>
      <c r="I11">
        <v>8</v>
      </c>
      <c r="J11" s="1">
        <v>21400</v>
      </c>
      <c r="L11" s="1">
        <v>10000</v>
      </c>
    </row>
    <row r="12" spans="1:12">
      <c r="I12">
        <v>9</v>
      </c>
      <c r="J12" s="1">
        <v>14305</v>
      </c>
    </row>
    <row r="13" spans="1:12">
      <c r="A13" s="1" t="s">
        <v>18</v>
      </c>
      <c r="E13" t="s">
        <v>19</v>
      </c>
      <c r="I13">
        <v>10</v>
      </c>
      <c r="J13" s="1">
        <v>12450</v>
      </c>
    </row>
    <row r="14" spans="1:12">
      <c r="A14" s="1" t="s">
        <v>16</v>
      </c>
      <c r="B14" s="1">
        <f>G4</f>
        <v>44654.35</v>
      </c>
      <c r="E14" t="s">
        <v>8</v>
      </c>
      <c r="G14" s="2">
        <f>J35</f>
        <v>597476.09000000008</v>
      </c>
      <c r="I14">
        <v>11</v>
      </c>
      <c r="J14" s="1">
        <v>13250</v>
      </c>
    </row>
    <row r="15" spans="1:12">
      <c r="A15" s="1" t="s">
        <v>17</v>
      </c>
      <c r="B15" s="1">
        <f>B8</f>
        <v>547779.74</v>
      </c>
      <c r="G15" s="2"/>
      <c r="I15">
        <v>12</v>
      </c>
      <c r="J15" s="1">
        <v>14050</v>
      </c>
    </row>
    <row r="16" spans="1:12">
      <c r="I16">
        <v>13</v>
      </c>
      <c r="J16" s="1">
        <v>25150</v>
      </c>
    </row>
    <row r="17" spans="1:12">
      <c r="I17">
        <v>14</v>
      </c>
      <c r="J17" s="1">
        <v>22450</v>
      </c>
    </row>
    <row r="18" spans="1:12">
      <c r="B18" s="1">
        <f>SUM(B14:B17)</f>
        <v>592434.09</v>
      </c>
      <c r="G18" s="2">
        <f>SUM(G14:G17)</f>
        <v>597476.09000000008</v>
      </c>
      <c r="I18">
        <v>15</v>
      </c>
      <c r="J18" s="1">
        <v>23400</v>
      </c>
      <c r="L18" s="1">
        <v>10000</v>
      </c>
    </row>
    <row r="19" spans="1:12">
      <c r="I19">
        <v>16</v>
      </c>
      <c r="J19" s="1">
        <v>16000</v>
      </c>
    </row>
    <row r="20" spans="1:12">
      <c r="I20">
        <v>17</v>
      </c>
      <c r="J20" s="1">
        <v>12050</v>
      </c>
    </row>
    <row r="21" spans="1:12">
      <c r="I21">
        <v>18</v>
      </c>
      <c r="J21" s="1">
        <v>10590</v>
      </c>
    </row>
    <row r="22" spans="1:12">
      <c r="A22" s="1" t="s">
        <v>21</v>
      </c>
      <c r="I22">
        <v>19</v>
      </c>
      <c r="J22" s="1">
        <v>18350</v>
      </c>
    </row>
    <row r="23" spans="1:12">
      <c r="A23" s="1" t="s">
        <v>22</v>
      </c>
      <c r="B23" s="1">
        <v>18732</v>
      </c>
      <c r="E23" s="1" t="s">
        <v>27</v>
      </c>
      <c r="F23" s="1"/>
      <c r="G23" s="1">
        <f>G18-B18</f>
        <v>5042.0000000001164</v>
      </c>
      <c r="I23">
        <v>20</v>
      </c>
      <c r="J23" s="1">
        <v>20700</v>
      </c>
    </row>
    <row r="24" spans="1:12">
      <c r="A24" s="1" t="s">
        <v>23</v>
      </c>
      <c r="B24" s="1">
        <v>2861.28</v>
      </c>
      <c r="E24" s="1" t="s">
        <v>20</v>
      </c>
      <c r="F24" s="1"/>
      <c r="G24" s="1">
        <f>G5</f>
        <v>41720.74</v>
      </c>
      <c r="I24">
        <v>21</v>
      </c>
      <c r="J24" s="1">
        <v>22780</v>
      </c>
    </row>
    <row r="25" spans="1:12">
      <c r="A25" s="1" t="s">
        <v>24</v>
      </c>
      <c r="B25" s="1">
        <v>20000</v>
      </c>
      <c r="I25">
        <v>22</v>
      </c>
      <c r="J25" s="1">
        <v>16160</v>
      </c>
      <c r="L25" s="1">
        <v>10000</v>
      </c>
    </row>
    <row r="26" spans="1:12">
      <c r="A26" s="1" t="s">
        <v>55</v>
      </c>
      <c r="B26" s="1">
        <v>2705.6</v>
      </c>
      <c r="I26">
        <v>23</v>
      </c>
      <c r="J26" s="1">
        <v>19510</v>
      </c>
    </row>
    <row r="27" spans="1:12">
      <c r="E27" s="1" t="s">
        <v>12</v>
      </c>
      <c r="F27" s="1"/>
      <c r="G27" s="1">
        <f>SUM(G23:G24)</f>
        <v>46762.740000000114</v>
      </c>
      <c r="I27">
        <v>24</v>
      </c>
      <c r="J27" s="1">
        <v>12611</v>
      </c>
    </row>
    <row r="28" spans="1:12">
      <c r="A28" s="1" t="s">
        <v>12</v>
      </c>
      <c r="B28" s="1">
        <f>SUM(B23:B27)</f>
        <v>44298.879999999997</v>
      </c>
      <c r="I28">
        <v>25</v>
      </c>
      <c r="J28" s="1">
        <v>14930</v>
      </c>
    </row>
    <row r="29" spans="1:12">
      <c r="I29">
        <v>26</v>
      </c>
      <c r="J29" s="1">
        <v>11950</v>
      </c>
    </row>
    <row r="30" spans="1:12">
      <c r="E30" s="2"/>
      <c r="F30" s="2"/>
      <c r="I30">
        <v>27</v>
      </c>
      <c r="J30" s="1">
        <v>23912.799999999999</v>
      </c>
    </row>
    <row r="31" spans="1:12" ht="15.75">
      <c r="B31" s="10"/>
      <c r="C31" s="15" t="s">
        <v>157</v>
      </c>
      <c r="D31" s="15"/>
      <c r="E31" s="16">
        <f>G27-B28</f>
        <v>2463.860000000117</v>
      </c>
      <c r="F31" s="21"/>
      <c r="I31">
        <v>28</v>
      </c>
      <c r="J31" s="1">
        <v>35450</v>
      </c>
    </row>
    <row r="32" spans="1:12" ht="15.75">
      <c r="C32" s="15"/>
      <c r="D32" s="18"/>
      <c r="E32" s="18"/>
      <c r="F32" s="18"/>
      <c r="I32">
        <v>29</v>
      </c>
      <c r="J32" s="1">
        <v>24835</v>
      </c>
    </row>
    <row r="33" spans="1:12" ht="15.75">
      <c r="C33" s="15" t="s">
        <v>168</v>
      </c>
      <c r="D33" s="17"/>
      <c r="E33" s="20">
        <f>G27-B28+B26</f>
        <v>5169.4600000001174</v>
      </c>
      <c r="F33" s="17"/>
      <c r="I33">
        <v>30</v>
      </c>
      <c r="J33" s="1">
        <v>23184</v>
      </c>
    </row>
    <row r="34" spans="1:12">
      <c r="A34" s="3"/>
      <c r="F34" s="2"/>
      <c r="G34" s="2"/>
      <c r="I34">
        <v>31</v>
      </c>
      <c r="J34" s="1">
        <v>43090</v>
      </c>
    </row>
    <row r="35" spans="1:12">
      <c r="F35" s="7"/>
      <c r="I35" t="s">
        <v>12</v>
      </c>
      <c r="J35" s="1">
        <f>SUM(J4:J34)</f>
        <v>597476.09000000008</v>
      </c>
      <c r="L35" s="1">
        <f>SUM(L4:L34)</f>
        <v>30000</v>
      </c>
    </row>
    <row r="36" spans="1:12">
      <c r="B36" s="5" t="s">
        <v>76</v>
      </c>
      <c r="E36" s="2">
        <f>L35</f>
        <v>30000</v>
      </c>
      <c r="F36" s="7"/>
    </row>
    <row r="37" spans="1:12">
      <c r="C37" s="6" t="s">
        <v>77</v>
      </c>
      <c r="D37" s="6"/>
      <c r="E37" s="7">
        <f>B23+B24</f>
        <v>21593.279999999999</v>
      </c>
    </row>
    <row r="38" spans="1:12">
      <c r="C38" s="6" t="s">
        <v>78</v>
      </c>
      <c r="D38" s="6"/>
      <c r="E38" s="7">
        <f>E36-E37</f>
        <v>8406.7200000000012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pageSetup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activeCell="A2" sqref="A2:E27"/>
    </sheetView>
  </sheetViews>
  <sheetFormatPr baseColWidth="10" defaultRowHeight="12.75"/>
  <cols>
    <col min="1" max="1" width="10.42578125" customWidth="1"/>
    <col min="2" max="2" width="27.85546875" customWidth="1"/>
    <col min="3" max="3" width="11.42578125" style="1"/>
  </cols>
  <sheetData>
    <row r="2" spans="1:5">
      <c r="A2" t="s">
        <v>93</v>
      </c>
    </row>
    <row r="4" spans="1:5">
      <c r="A4" t="s">
        <v>95</v>
      </c>
      <c r="B4" t="s">
        <v>96</v>
      </c>
      <c r="C4" s="1" t="s">
        <v>97</v>
      </c>
    </row>
    <row r="5" spans="1:5">
      <c r="A5" s="4">
        <v>39271</v>
      </c>
      <c r="B5" t="s">
        <v>101</v>
      </c>
      <c r="C5" s="1">
        <v>231.2</v>
      </c>
      <c r="D5" t="s">
        <v>111</v>
      </c>
    </row>
    <row r="6" spans="1:5">
      <c r="A6" s="4">
        <v>39274</v>
      </c>
      <c r="B6" t="s">
        <v>102</v>
      </c>
      <c r="C6" s="1">
        <v>202.46</v>
      </c>
      <c r="D6" t="s">
        <v>109</v>
      </c>
      <c r="E6" t="s">
        <v>110</v>
      </c>
    </row>
    <row r="7" spans="1:5">
      <c r="A7" s="4">
        <v>39275</v>
      </c>
      <c r="B7" t="s">
        <v>103</v>
      </c>
      <c r="C7" s="1">
        <v>345</v>
      </c>
      <c r="D7" t="s">
        <v>109</v>
      </c>
    </row>
    <row r="8" spans="1:5">
      <c r="A8" s="4">
        <v>39282</v>
      </c>
      <c r="B8" t="s">
        <v>104</v>
      </c>
      <c r="C8" s="1">
        <v>148.94</v>
      </c>
      <c r="D8" t="s">
        <v>109</v>
      </c>
    </row>
    <row r="9" spans="1:5">
      <c r="A9" s="4">
        <v>39284</v>
      </c>
      <c r="B9" t="s">
        <v>62</v>
      </c>
      <c r="C9" s="1">
        <v>580</v>
      </c>
      <c r="D9" t="s">
        <v>109</v>
      </c>
    </row>
    <row r="10" spans="1:5">
      <c r="A10" s="4">
        <v>39284</v>
      </c>
      <c r="B10" t="s">
        <v>105</v>
      </c>
      <c r="C10" s="1">
        <v>6</v>
      </c>
      <c r="D10" t="s">
        <v>111</v>
      </c>
    </row>
    <row r="11" spans="1:5">
      <c r="A11" s="4">
        <v>39289</v>
      </c>
      <c r="B11" t="s">
        <v>102</v>
      </c>
      <c r="C11" s="1">
        <v>202.22</v>
      </c>
      <c r="D11" t="s">
        <v>109</v>
      </c>
      <c r="E11" t="s">
        <v>110</v>
      </c>
    </row>
    <row r="12" spans="1:5">
      <c r="A12" s="4">
        <v>39289</v>
      </c>
      <c r="B12" t="s">
        <v>103</v>
      </c>
      <c r="C12" s="1">
        <v>345</v>
      </c>
      <c r="D12" t="s">
        <v>109</v>
      </c>
    </row>
    <row r="13" spans="1:5">
      <c r="A13" s="4">
        <v>39290</v>
      </c>
      <c r="B13" t="s">
        <v>106</v>
      </c>
      <c r="C13" s="1">
        <v>182.6</v>
      </c>
      <c r="D13" t="s">
        <v>111</v>
      </c>
    </row>
    <row r="14" spans="1:5">
      <c r="A14" s="4">
        <v>39290</v>
      </c>
      <c r="B14" t="s">
        <v>107</v>
      </c>
      <c r="C14" s="1">
        <v>467.86</v>
      </c>
      <c r="D14" t="s">
        <v>109</v>
      </c>
    </row>
    <row r="15" spans="1:5">
      <c r="A15" s="4">
        <v>39293</v>
      </c>
      <c r="B15" t="s">
        <v>108</v>
      </c>
      <c r="C15" s="1">
        <v>150</v>
      </c>
      <c r="D15" t="s">
        <v>111</v>
      </c>
    </row>
    <row r="17" spans="1:3">
      <c r="B17" s="9" t="s">
        <v>12</v>
      </c>
      <c r="C17" s="8">
        <f>SUM(C5:C16)</f>
        <v>2861.2799999999997</v>
      </c>
    </row>
    <row r="19" spans="1:3">
      <c r="A19" t="s">
        <v>94</v>
      </c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39271</v>
      </c>
      <c r="B22" t="s">
        <v>100</v>
      </c>
      <c r="C22" s="1">
        <v>4683</v>
      </c>
    </row>
    <row r="23" spans="1:3">
      <c r="A23" s="4">
        <v>39278</v>
      </c>
      <c r="B23" t="s">
        <v>100</v>
      </c>
      <c r="C23" s="1">
        <v>4683</v>
      </c>
    </row>
    <row r="24" spans="1:3">
      <c r="A24" s="4">
        <v>39285</v>
      </c>
      <c r="B24" t="s">
        <v>100</v>
      </c>
      <c r="C24" s="1">
        <v>4683</v>
      </c>
    </row>
    <row r="25" spans="1:3">
      <c r="A25" s="4">
        <v>39292</v>
      </c>
      <c r="B25" t="s">
        <v>100</v>
      </c>
      <c r="C25" s="1">
        <v>4683</v>
      </c>
    </row>
    <row r="27" spans="1:3">
      <c r="B27" s="9" t="s">
        <v>12</v>
      </c>
      <c r="C27" s="8">
        <f>SUM(C22:C26)</f>
        <v>18732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workbookViewId="0">
      <selection activeCell="C34" sqref="C34"/>
    </sheetView>
  </sheetViews>
  <sheetFormatPr baseColWidth="10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2.5703125" customWidth="1"/>
  </cols>
  <sheetData>
    <row r="1" spans="1:12">
      <c r="A1" s="1" t="s">
        <v>30</v>
      </c>
    </row>
    <row r="2" spans="1:12">
      <c r="A2" s="1" t="s">
        <v>113</v>
      </c>
    </row>
    <row r="3" spans="1:12">
      <c r="A3" s="1" t="s">
        <v>0</v>
      </c>
      <c r="E3" t="s">
        <v>4</v>
      </c>
      <c r="I3" t="s">
        <v>114</v>
      </c>
      <c r="L3" s="1" t="s">
        <v>26</v>
      </c>
    </row>
    <row r="4" spans="1:12">
      <c r="A4" s="1" t="s">
        <v>3</v>
      </c>
      <c r="B4" s="1">
        <v>333627.71000000002</v>
      </c>
      <c r="E4" t="s">
        <v>5</v>
      </c>
      <c r="G4" s="1">
        <v>41720.74</v>
      </c>
      <c r="I4">
        <v>1</v>
      </c>
      <c r="J4" s="1">
        <v>14970</v>
      </c>
    </row>
    <row r="5" spans="1:12">
      <c r="A5" s="1" t="s">
        <v>2</v>
      </c>
      <c r="B5" s="1">
        <f>246192.84+21327.25</f>
        <v>267520.08999999997</v>
      </c>
      <c r="E5" t="s">
        <v>6</v>
      </c>
      <c r="G5" s="1">
        <v>59892.41</v>
      </c>
      <c r="I5">
        <v>2</v>
      </c>
      <c r="J5" s="1">
        <v>13460</v>
      </c>
    </row>
    <row r="6" spans="1:12">
      <c r="A6" s="1" t="s">
        <v>1</v>
      </c>
      <c r="B6" s="1">
        <v>0</v>
      </c>
      <c r="I6">
        <v>3</v>
      </c>
      <c r="J6" s="1">
        <v>23490.080000000002</v>
      </c>
    </row>
    <row r="7" spans="1:12">
      <c r="A7" s="1" t="s">
        <v>120</v>
      </c>
      <c r="B7" s="1">
        <v>1045.25</v>
      </c>
      <c r="G7" s="2">
        <f>G4-G5</f>
        <v>-18171.670000000006</v>
      </c>
      <c r="I7">
        <v>4</v>
      </c>
      <c r="J7" s="1">
        <v>30959.98</v>
      </c>
    </row>
    <row r="8" spans="1:12">
      <c r="B8" s="1">
        <f>SUM(B4:B7)</f>
        <v>602193.05000000005</v>
      </c>
      <c r="I8">
        <v>5</v>
      </c>
      <c r="J8" s="1">
        <v>24100</v>
      </c>
      <c r="L8" s="1">
        <v>10000</v>
      </c>
    </row>
    <row r="9" spans="1:12">
      <c r="I9">
        <v>6</v>
      </c>
      <c r="J9" s="1">
        <v>15299.95</v>
      </c>
    </row>
    <row r="10" spans="1:12">
      <c r="I10">
        <v>7</v>
      </c>
      <c r="J10" s="1">
        <v>16180</v>
      </c>
    </row>
    <row r="11" spans="1:12">
      <c r="A11" s="1" t="s">
        <v>15</v>
      </c>
      <c r="I11">
        <v>8</v>
      </c>
      <c r="J11" s="1">
        <v>15500</v>
      </c>
    </row>
    <row r="12" spans="1:12">
      <c r="I12">
        <v>9</v>
      </c>
      <c r="J12" s="1">
        <v>20097</v>
      </c>
    </row>
    <row r="13" spans="1:12">
      <c r="A13" s="1" t="s">
        <v>18</v>
      </c>
      <c r="E13" t="s">
        <v>19</v>
      </c>
      <c r="I13">
        <v>10</v>
      </c>
      <c r="J13" s="1">
        <v>27749.99</v>
      </c>
    </row>
    <row r="14" spans="1:12">
      <c r="A14" s="1" t="s">
        <v>16</v>
      </c>
      <c r="B14" s="1">
        <f>G4</f>
        <v>41720.74</v>
      </c>
      <c r="E14" t="s">
        <v>8</v>
      </c>
      <c r="G14" s="2">
        <f>J35</f>
        <v>596310.87999999989</v>
      </c>
      <c r="I14">
        <v>11</v>
      </c>
      <c r="J14" s="1">
        <v>31350</v>
      </c>
    </row>
    <row r="15" spans="1:12">
      <c r="A15" s="1" t="s">
        <v>17</v>
      </c>
      <c r="B15" s="1">
        <f>B8</f>
        <v>602193.05000000005</v>
      </c>
      <c r="G15" s="2"/>
      <c r="I15">
        <v>12</v>
      </c>
      <c r="J15" s="1">
        <v>23218</v>
      </c>
      <c r="L15" s="1">
        <v>10000</v>
      </c>
    </row>
    <row r="16" spans="1:12">
      <c r="I16">
        <v>13</v>
      </c>
      <c r="J16" s="1">
        <v>17037</v>
      </c>
    </row>
    <row r="17" spans="1:12">
      <c r="I17">
        <v>14</v>
      </c>
      <c r="J17" s="1">
        <v>12501</v>
      </c>
    </row>
    <row r="18" spans="1:12">
      <c r="B18" s="1">
        <f>SUM(B14:B17)</f>
        <v>643913.79</v>
      </c>
      <c r="G18" s="2">
        <f>SUM(G14:G17)</f>
        <v>596310.87999999989</v>
      </c>
      <c r="I18">
        <v>15</v>
      </c>
      <c r="J18" s="1">
        <v>12517.5</v>
      </c>
    </row>
    <row r="19" spans="1:12">
      <c r="I19">
        <v>16</v>
      </c>
      <c r="J19" s="1">
        <v>21200</v>
      </c>
    </row>
    <row r="20" spans="1:12">
      <c r="I20">
        <v>17</v>
      </c>
      <c r="J20" s="1">
        <v>25399.91</v>
      </c>
    </row>
    <row r="21" spans="1:12">
      <c r="I21">
        <v>18</v>
      </c>
      <c r="J21" s="1">
        <v>22150</v>
      </c>
    </row>
    <row r="22" spans="1:12">
      <c r="A22" s="1" t="s">
        <v>21</v>
      </c>
      <c r="I22">
        <v>19</v>
      </c>
      <c r="J22" s="1">
        <v>22453.5</v>
      </c>
      <c r="L22" s="1">
        <v>10000</v>
      </c>
    </row>
    <row r="23" spans="1:12">
      <c r="A23" s="1" t="s">
        <v>22</v>
      </c>
      <c r="B23" s="1">
        <v>23415</v>
      </c>
      <c r="E23" s="1" t="s">
        <v>27</v>
      </c>
      <c r="F23" s="1"/>
      <c r="G23" s="1">
        <f>G18-B18</f>
        <v>-47602.910000000149</v>
      </c>
      <c r="I23">
        <v>20</v>
      </c>
      <c r="J23" s="1">
        <v>13250</v>
      </c>
    </row>
    <row r="24" spans="1:12">
      <c r="A24" s="1" t="s">
        <v>23</v>
      </c>
      <c r="B24" s="1">
        <v>3399.86</v>
      </c>
      <c r="E24" s="1" t="s">
        <v>20</v>
      </c>
      <c r="F24" s="1"/>
      <c r="G24" s="1">
        <f>G5</f>
        <v>59892.41</v>
      </c>
      <c r="H24" t="s">
        <v>34</v>
      </c>
      <c r="I24">
        <v>21</v>
      </c>
      <c r="J24" s="1">
        <v>12407</v>
      </c>
    </row>
    <row r="25" spans="1:12">
      <c r="A25" s="1" t="s">
        <v>24</v>
      </c>
      <c r="B25" s="1">
        <v>20000</v>
      </c>
      <c r="E25" t="s">
        <v>116</v>
      </c>
      <c r="G25" s="1">
        <v>2463.86</v>
      </c>
      <c r="I25">
        <v>22</v>
      </c>
      <c r="J25" s="1">
        <v>10256</v>
      </c>
    </row>
    <row r="26" spans="1:12">
      <c r="A26" s="1" t="s">
        <v>55</v>
      </c>
      <c r="H26" s="2"/>
      <c r="I26">
        <v>23</v>
      </c>
      <c r="J26" s="1">
        <v>16300</v>
      </c>
    </row>
    <row r="27" spans="1:12">
      <c r="A27" s="1" t="s">
        <v>121</v>
      </c>
      <c r="B27" s="1">
        <v>4002</v>
      </c>
      <c r="E27" s="1" t="s">
        <v>12</v>
      </c>
      <c r="F27" s="1"/>
      <c r="G27" s="1">
        <f>SUM(G23:G25)</f>
        <v>14753.359999999855</v>
      </c>
      <c r="I27">
        <v>24</v>
      </c>
      <c r="J27" s="1">
        <v>18560</v>
      </c>
    </row>
    <row r="28" spans="1:12">
      <c r="A28" s="1" t="s">
        <v>12</v>
      </c>
      <c r="B28" s="1">
        <f>SUM(B23:B27)</f>
        <v>50816.86</v>
      </c>
      <c r="I28">
        <v>25</v>
      </c>
      <c r="J28" s="1">
        <v>21550</v>
      </c>
    </row>
    <row r="29" spans="1:12">
      <c r="I29">
        <v>26</v>
      </c>
      <c r="J29" s="1">
        <v>17913</v>
      </c>
      <c r="L29" s="1">
        <v>10000</v>
      </c>
    </row>
    <row r="30" spans="1:12">
      <c r="E30" s="2"/>
      <c r="F30" s="2"/>
      <c r="I30">
        <v>27</v>
      </c>
      <c r="J30" s="1">
        <v>13350</v>
      </c>
    </row>
    <row r="31" spans="1:12" ht="15.75">
      <c r="B31" s="10"/>
      <c r="C31" s="15" t="s">
        <v>157</v>
      </c>
      <c r="D31" s="15" t="s">
        <v>89</v>
      </c>
      <c r="E31" s="16">
        <f>G27-B28</f>
        <v>-36063.500000000146</v>
      </c>
      <c r="F31" s="21" t="s">
        <v>90</v>
      </c>
      <c r="I31">
        <v>28</v>
      </c>
      <c r="J31" s="1">
        <v>13817.5</v>
      </c>
    </row>
    <row r="32" spans="1:12" ht="15.75">
      <c r="C32" s="15"/>
      <c r="D32" s="18"/>
      <c r="E32" s="18"/>
      <c r="F32" s="18"/>
      <c r="I32">
        <v>29</v>
      </c>
      <c r="J32" s="1">
        <v>12150</v>
      </c>
    </row>
    <row r="33" spans="1:12" ht="15.75">
      <c r="C33" s="15" t="s">
        <v>168</v>
      </c>
      <c r="D33" s="17" t="s">
        <v>89</v>
      </c>
      <c r="E33" s="20">
        <f>G27-B28+B26</f>
        <v>-36063.500000000146</v>
      </c>
      <c r="F33" s="17" t="s">
        <v>90</v>
      </c>
      <c r="I33">
        <v>30</v>
      </c>
      <c r="J33" s="1">
        <v>22453.5</v>
      </c>
    </row>
    <row r="34" spans="1:12">
      <c r="A34" s="3"/>
      <c r="F34" s="2"/>
      <c r="G34" s="2"/>
      <c r="I34">
        <v>31</v>
      </c>
      <c r="J34" s="1">
        <v>34669.97</v>
      </c>
    </row>
    <row r="35" spans="1:12">
      <c r="F35" s="7"/>
      <c r="I35" t="s">
        <v>12</v>
      </c>
      <c r="J35" s="1">
        <f>SUM(J4:J34)</f>
        <v>596310.87999999989</v>
      </c>
      <c r="L35" s="1">
        <f>SUM(L4:L34)</f>
        <v>40000</v>
      </c>
    </row>
    <row r="36" spans="1:12">
      <c r="B36" s="5" t="s">
        <v>76</v>
      </c>
      <c r="E36" s="2">
        <f>L35</f>
        <v>40000</v>
      </c>
      <c r="F36" s="7"/>
    </row>
    <row r="37" spans="1:12">
      <c r="C37" s="6" t="s">
        <v>77</v>
      </c>
      <c r="D37" s="6"/>
      <c r="E37" s="7">
        <f>B23+B24</f>
        <v>26814.86</v>
      </c>
    </row>
    <row r="38" spans="1:12">
      <c r="C38" s="6" t="s">
        <v>78</v>
      </c>
      <c r="D38" s="6"/>
      <c r="E38" s="7">
        <f>E36-E37</f>
        <v>13185.14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56999999999999995" right="0.75" top="0.69" bottom="0.7" header="0" footer="0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Rangos con nombre</vt:lpstr>
      </vt:variant>
      <vt:variant>
        <vt:i4>1</vt:i4>
      </vt:variant>
    </vt:vector>
  </HeadingPairs>
  <TitlesOfParts>
    <vt:vector size="45" baseType="lpstr">
      <vt:lpstr>abril</vt:lpstr>
      <vt:lpstr>gastos abril</vt:lpstr>
      <vt:lpstr>Mayo</vt:lpstr>
      <vt:lpstr>gastos mayo</vt:lpstr>
      <vt:lpstr>Junio</vt:lpstr>
      <vt:lpstr>gastos junio</vt:lpstr>
      <vt:lpstr>Julio</vt:lpstr>
      <vt:lpstr>gastos julio</vt:lpstr>
      <vt:lpstr>Agosto</vt:lpstr>
      <vt:lpstr>gastos agosto</vt:lpstr>
      <vt:lpstr>Septiembre</vt:lpstr>
      <vt:lpstr>gastos Septiembre</vt:lpstr>
      <vt:lpstr>octubre</vt:lpstr>
      <vt:lpstr>gastos oct</vt:lpstr>
      <vt:lpstr>noviembre</vt:lpstr>
      <vt:lpstr>gastos nov</vt:lpstr>
      <vt:lpstr>diciembre</vt:lpstr>
      <vt:lpstr>gastos dic</vt:lpstr>
      <vt:lpstr>Grafico 2007</vt:lpstr>
      <vt:lpstr>enero 08</vt:lpstr>
      <vt:lpstr>gastos ene08</vt:lpstr>
      <vt:lpstr>febrero 08</vt:lpstr>
      <vt:lpstr>gastos feb08</vt:lpstr>
      <vt:lpstr>marzo 08</vt:lpstr>
      <vt:lpstr>gastos mar08</vt:lpstr>
      <vt:lpstr>abril 08</vt:lpstr>
      <vt:lpstr>gastos abr08</vt:lpstr>
      <vt:lpstr>Mayo 08</vt:lpstr>
      <vt:lpstr>gastos May 08</vt:lpstr>
      <vt:lpstr>JUNIO 08 </vt:lpstr>
      <vt:lpstr>gastos JUN 08</vt:lpstr>
      <vt:lpstr>JULIO 08</vt:lpstr>
      <vt:lpstr>gastos JUL 08</vt:lpstr>
      <vt:lpstr>AGOSTO 08</vt:lpstr>
      <vt:lpstr>gastos AGO 08</vt:lpstr>
      <vt:lpstr>SEPT 08</vt:lpstr>
      <vt:lpstr>gastos SEPT 08</vt:lpstr>
      <vt:lpstr>OCTUBRE 08</vt:lpstr>
      <vt:lpstr>gastos OCT 08</vt:lpstr>
      <vt:lpstr>NOVIEMBRE 08</vt:lpstr>
      <vt:lpstr>gastos NOV 08</vt:lpstr>
      <vt:lpstr>DICIEMBRE 08</vt:lpstr>
      <vt:lpstr>gastos DIC 08</vt:lpstr>
      <vt:lpstr>Hoja15</vt:lpstr>
      <vt:lpstr>abril!Área_de_impresión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Winxp</cp:lastModifiedBy>
  <cp:lastPrinted>2008-10-14T18:01:08Z</cp:lastPrinted>
  <dcterms:created xsi:type="dcterms:W3CDTF">2007-05-04T13:10:27Z</dcterms:created>
  <dcterms:modified xsi:type="dcterms:W3CDTF">2009-02-09T19:31:53Z</dcterms:modified>
</cp:coreProperties>
</file>