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0" windowWidth="24000" windowHeight="9735" activeTab="1"/>
  </bookViews>
  <sheets>
    <sheet name="ENERO  2017     " sheetId="1" r:id="rId1"/>
    <sheet name="REMISIONES ENERO 2017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2" l="1"/>
  <c r="K23" i="2" l="1"/>
  <c r="K21" i="2" l="1"/>
  <c r="K20" i="2"/>
  <c r="K13" i="2"/>
  <c r="K16" i="2"/>
  <c r="K12" i="2"/>
  <c r="K11" i="2"/>
  <c r="K10" i="2"/>
  <c r="K4" i="2"/>
  <c r="P42" i="2"/>
  <c r="M42" i="2"/>
  <c r="K42" i="2" l="1"/>
  <c r="D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L37" i="1"/>
  <c r="I37" i="1"/>
  <c r="F37" i="1"/>
  <c r="C37" i="1"/>
  <c r="K7" i="1"/>
  <c r="K37" i="1" s="1"/>
  <c r="J39" i="1" l="1"/>
  <c r="F40" i="1" s="1"/>
  <c r="F43" i="1" s="1"/>
  <c r="F45" i="1" s="1"/>
  <c r="K43" i="1" s="1"/>
  <c r="K45" i="1" s="1"/>
  <c r="G50" i="2"/>
  <c r="F50" i="2"/>
</calcChain>
</file>

<file path=xl/sharedStrings.xml><?xml version="1.0" encoding="utf-8"?>
<sst xmlns="http://schemas.openxmlformats.org/spreadsheetml/2006/main" count="89" uniqueCount="70">
  <si>
    <t># 01</t>
  </si>
  <si>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</si>
  <si>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</si>
  <si>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</si>
  <si>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</si>
  <si>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</si>
  <si>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</si>
  <si>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</si>
  <si>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</si>
  <si>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>VACACIONES</t>
  </si>
  <si>
    <t xml:space="preserve">Extintores </t>
  </si>
  <si>
    <t>Fumigacion</t>
  </si>
  <si>
    <t>Bomberos</t>
  </si>
  <si>
    <t xml:space="preserve">muelles 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</si>
  <si>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</si>
  <si>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</si>
  <si>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</si>
  <si>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</si>
  <si>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</si>
  <si>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</si>
  <si>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</si>
  <si>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</si>
  <si>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REMISIONES     CIC  COMERCIO</t>
  </si>
  <si>
    <t>FECHA</t>
  </si>
  <si>
    <t>Remision</t>
  </si>
  <si>
    <t>IMPORTE</t>
  </si>
  <si>
    <t>FECHA DE PAGO</t>
  </si>
  <si>
    <t>SALDO</t>
  </si>
  <si>
    <t>20727 C</t>
  </si>
  <si>
    <t xml:space="preserve">BALANCE    DE     E N E R O              2017    C O M E R C I O </t>
  </si>
  <si>
    <t>20938 C</t>
  </si>
  <si>
    <t>20952 C</t>
  </si>
  <si>
    <t>21035 C</t>
  </si>
  <si>
    <t>21109 C</t>
  </si>
  <si>
    <t>21286 C</t>
  </si>
  <si>
    <t>21293 C</t>
  </si>
  <si>
    <t>PAGOS DE COMERCIO</t>
  </si>
  <si>
    <t># transfer</t>
  </si>
  <si>
    <t>IMPORTE Transfer</t>
  </si>
  <si>
    <t>RESTO</t>
  </si>
  <si>
    <t>Santander</t>
  </si>
  <si>
    <t>19200 C</t>
  </si>
  <si>
    <t>19307 C</t>
  </si>
  <si>
    <t>19501 C</t>
  </si>
  <si>
    <t>19544 C</t>
  </si>
  <si>
    <t>19592 C</t>
  </si>
  <si>
    <t>19670 C</t>
  </si>
  <si>
    <t>19907 C</t>
  </si>
  <si>
    <t>19914 C</t>
  </si>
  <si>
    <t>19881 C</t>
  </si>
  <si>
    <t>19917 C</t>
  </si>
  <si>
    <t>19929 C</t>
  </si>
  <si>
    <t>19974 C</t>
  </si>
  <si>
    <t>20217 C</t>
  </si>
  <si>
    <t>20543 C</t>
  </si>
  <si>
    <t>20585 C</t>
  </si>
  <si>
    <t>19149 C</t>
  </si>
  <si>
    <t>RES</t>
  </si>
  <si>
    <t>SALDO A FAVOR DE Comercio $  83.46</t>
  </si>
  <si>
    <t xml:space="preserve">   </t>
  </si>
  <si>
    <t>R-19914-20543-20585-20727</t>
  </si>
  <si>
    <t>R-20727-20938-RES</t>
  </si>
  <si>
    <t>NOMINA 01</t>
  </si>
  <si>
    <t>NOMINA 02</t>
  </si>
  <si>
    <t>R-20938-20952-21109-21035-RES</t>
  </si>
  <si>
    <t>R-21035--21293</t>
  </si>
  <si>
    <t>R-21286</t>
  </si>
  <si>
    <t>PECHO-PULP0A-JAMON</t>
  </si>
  <si>
    <t>pecho-pulpa-jamon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</si>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</sst>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libri Light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rgb="FF0000FF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/>
    </xf>
    <xf numFmtId="44" fontId="2" fillId="0" borderId="0" xfId="1" applyFont="1"/>
    <xf numFmtId="44" fontId="5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7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9" fillId="0" borderId="0" xfId="0" applyNumberFormat="1" applyFont="1" applyFill="1"/>
    <xf numFmtId="15" fontId="2" fillId="0" borderId="12" xfId="0" applyNumberFormat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5" xfId="1" applyFont="1" applyFill="1" applyBorder="1"/>
    <xf numFmtId="0" fontId="2" fillId="0" borderId="16" xfId="0" applyFont="1" applyBorder="1"/>
    <xf numFmtId="44" fontId="2" fillId="0" borderId="17" xfId="1" applyFont="1" applyBorder="1"/>
    <xf numFmtId="44" fontId="2" fillId="0" borderId="0" xfId="1" applyFont="1" applyFill="1" applyBorder="1"/>
    <xf numFmtId="165" fontId="10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44" fontId="2" fillId="0" borderId="13" xfId="1" applyFont="1" applyBorder="1"/>
    <xf numFmtId="44" fontId="2" fillId="0" borderId="22" xfId="1" applyFont="1" applyBorder="1"/>
    <xf numFmtId="0" fontId="2" fillId="0" borderId="19" xfId="0" applyFont="1" applyBorder="1"/>
    <xf numFmtId="44" fontId="2" fillId="0" borderId="13" xfId="1" applyFont="1" applyFill="1" applyBorder="1"/>
    <xf numFmtId="0" fontId="12" fillId="0" borderId="0" xfId="0" applyFont="1"/>
    <xf numFmtId="165" fontId="12" fillId="0" borderId="0" xfId="0" applyNumberFormat="1" applyFont="1" applyFill="1"/>
    <xf numFmtId="165" fontId="0" fillId="0" borderId="0" xfId="0" applyNumberFormat="1" applyFont="1" applyFill="1"/>
    <xf numFmtId="0" fontId="10" fillId="0" borderId="0" xfId="0" applyFont="1"/>
    <xf numFmtId="0" fontId="13" fillId="0" borderId="19" xfId="0" applyFont="1" applyBorder="1"/>
    <xf numFmtId="16" fontId="2" fillId="0" borderId="19" xfId="0" applyNumberFormat="1" applyFont="1" applyBorder="1" applyAlignment="1">
      <alignment horizontal="center"/>
    </xf>
    <xf numFmtId="16" fontId="2" fillId="0" borderId="19" xfId="0" applyNumberFormat="1" applyFont="1" applyBorder="1"/>
    <xf numFmtId="0" fontId="13" fillId="0" borderId="19" xfId="0" applyFont="1" applyFill="1" applyBorder="1"/>
    <xf numFmtId="16" fontId="2" fillId="0" borderId="19" xfId="0" applyNumberFormat="1" applyFont="1" applyFill="1" applyBorder="1"/>
    <xf numFmtId="0" fontId="14" fillId="0" borderId="19" xfId="0" applyFont="1" applyBorder="1" applyAlignment="1">
      <alignment wrapText="1"/>
    </xf>
    <xf numFmtId="16" fontId="2" fillId="0" borderId="20" xfId="0" applyNumberFormat="1" applyFont="1" applyBorder="1" applyAlignment="1">
      <alignment wrapText="1"/>
    </xf>
    <xf numFmtId="44" fontId="2" fillId="0" borderId="22" xfId="1" applyFont="1" applyFill="1" applyBorder="1"/>
    <xf numFmtId="16" fontId="2" fillId="0" borderId="21" xfId="0" applyNumberFormat="1" applyFont="1" applyBorder="1" applyAlignment="1">
      <alignment wrapText="1"/>
    </xf>
    <xf numFmtId="165" fontId="2" fillId="0" borderId="13" xfId="0" applyNumberFormat="1" applyFont="1" applyBorder="1"/>
    <xf numFmtId="0" fontId="15" fillId="0" borderId="2" xfId="0" applyFont="1" applyBorder="1"/>
    <xf numFmtId="0" fontId="13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6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6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5" fillId="0" borderId="0" xfId="0" applyFont="1"/>
    <xf numFmtId="44" fontId="5" fillId="0" borderId="0" xfId="1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165" fontId="2" fillId="0" borderId="0" xfId="0" applyNumberFormat="1" applyFont="1"/>
    <xf numFmtId="0" fontId="14" fillId="0" borderId="0" xfId="0" applyFont="1" applyBorder="1"/>
    <xf numFmtId="0" fontId="2" fillId="0" borderId="0" xfId="0" applyFont="1" applyBorder="1"/>
    <xf numFmtId="0" fontId="0" fillId="0" borderId="0" xfId="0" applyBorder="1"/>
    <xf numFmtId="44" fontId="11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4" fillId="0" borderId="0" xfId="0" applyFont="1"/>
    <xf numFmtId="0" fontId="2" fillId="4" borderId="33" xfId="0" applyFont="1" applyFill="1" applyBorder="1"/>
    <xf numFmtId="165" fontId="2" fillId="4" borderId="33" xfId="0" applyNumberFormat="1" applyFont="1" applyFill="1" applyBorder="1"/>
    <xf numFmtId="165" fontId="6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5" fillId="0" borderId="0" xfId="0" applyNumberFormat="1" applyFont="1"/>
    <xf numFmtId="165" fontId="11" fillId="0" borderId="9" xfId="0" applyNumberFormat="1" applyFont="1" applyBorder="1"/>
    <xf numFmtId="164" fontId="2" fillId="0" borderId="0" xfId="0" applyNumberFormat="1" applyFont="1" applyAlignment="1">
      <alignment horizontal="center"/>
    </xf>
    <xf numFmtId="1" fontId="18" fillId="0" borderId="0" xfId="1" applyNumberFormat="1" applyFont="1" applyAlignment="1">
      <alignment horizontal="center"/>
    </xf>
    <xf numFmtId="44" fontId="0" fillId="0" borderId="0" xfId="1" applyFont="1"/>
    <xf numFmtId="164" fontId="2" fillId="0" borderId="0" xfId="0" applyNumberFormat="1" applyFont="1"/>
    <xf numFmtId="44" fontId="0" fillId="0" borderId="0" xfId="1" applyFont="1" applyFill="1"/>
    <xf numFmtId="164" fontId="2" fillId="2" borderId="0" xfId="0" applyNumberFormat="1" applyFont="1" applyFill="1" applyAlignment="1">
      <alignment horizontal="center"/>
    </xf>
    <xf numFmtId="1" fontId="18" fillId="2" borderId="0" xfId="1" applyNumberFormat="1" applyFont="1" applyFill="1" applyAlignment="1">
      <alignment horizontal="center"/>
    </xf>
    <xf numFmtId="44" fontId="19" fillId="2" borderId="0" xfId="1" applyFont="1" applyFill="1"/>
    <xf numFmtId="164" fontId="2" fillId="2" borderId="0" xfId="0" applyNumberFormat="1" applyFont="1" applyFill="1"/>
    <xf numFmtId="44" fontId="0" fillId="2" borderId="0" xfId="1" applyFont="1" applyFill="1"/>
    <xf numFmtId="0" fontId="0" fillId="2" borderId="0" xfId="0" applyFill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44" fontId="2" fillId="0" borderId="37" xfId="1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/>
    </xf>
    <xf numFmtId="0" fontId="21" fillId="0" borderId="30" xfId="0" applyFont="1" applyFill="1" applyBorder="1" applyAlignment="1">
      <alignment horizontal="center"/>
    </xf>
    <xf numFmtId="44" fontId="22" fillId="0" borderId="30" xfId="1" applyFont="1" applyFill="1" applyBorder="1"/>
    <xf numFmtId="164" fontId="2" fillId="0" borderId="0" xfId="0" applyNumberFormat="1" applyFont="1" applyFill="1" applyBorder="1"/>
    <xf numFmtId="165" fontId="2" fillId="0" borderId="39" xfId="0" applyNumberFormat="1" applyFont="1" applyFill="1" applyBorder="1"/>
    <xf numFmtId="0" fontId="23" fillId="0" borderId="0" xfId="0" applyFont="1" applyFill="1" applyBorder="1"/>
    <xf numFmtId="1" fontId="18" fillId="0" borderId="22" xfId="1" applyNumberFormat="1" applyFont="1" applyFill="1" applyBorder="1" applyAlignment="1">
      <alignment horizontal="center"/>
    </xf>
    <xf numFmtId="44" fontId="24" fillId="0" borderId="22" xfId="1" applyFont="1" applyBorder="1"/>
    <xf numFmtId="44" fontId="24" fillId="0" borderId="22" xfId="1" applyFont="1" applyFill="1" applyBorder="1"/>
    <xf numFmtId="164" fontId="2" fillId="0" borderId="22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44" fontId="20" fillId="0" borderId="22" xfId="1" applyFont="1" applyFill="1" applyBorder="1"/>
    <xf numFmtId="164" fontId="2" fillId="0" borderId="22" xfId="0" applyNumberFormat="1" applyFont="1" applyFill="1" applyBorder="1"/>
    <xf numFmtId="0" fontId="21" fillId="0" borderId="22" xfId="0" applyFont="1" applyFill="1" applyBorder="1" applyAlignment="1">
      <alignment horizontal="center"/>
    </xf>
    <xf numFmtId="44" fontId="22" fillId="0" borderId="22" xfId="1" applyFont="1" applyFill="1" applyBorder="1"/>
    <xf numFmtId="165" fontId="23" fillId="0" borderId="32" xfId="0" applyNumberFormat="1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/>
    <xf numFmtId="0" fontId="18" fillId="0" borderId="22" xfId="0" applyFont="1" applyFill="1" applyBorder="1" applyAlignment="1">
      <alignment horizontal="center"/>
    </xf>
    <xf numFmtId="16" fontId="0" fillId="0" borderId="0" xfId="0" applyNumberFormat="1" applyFill="1"/>
    <xf numFmtId="1" fontId="18" fillId="0" borderId="30" xfId="1" applyNumberFormat="1" applyFont="1" applyFill="1" applyBorder="1" applyAlignment="1">
      <alignment horizontal="center"/>
    </xf>
    <xf numFmtId="44" fontId="2" fillId="0" borderId="30" xfId="1" applyFont="1" applyFill="1" applyBorder="1"/>
    <xf numFmtId="0" fontId="0" fillId="0" borderId="22" xfId="0" applyBorder="1"/>
    <xf numFmtId="164" fontId="2" fillId="0" borderId="22" xfId="0" applyNumberFormat="1" applyFont="1" applyBorder="1"/>
    <xf numFmtId="16" fontId="0" fillId="0" borderId="0" xfId="0" applyNumberFormat="1"/>
    <xf numFmtId="165" fontId="23" fillId="0" borderId="40" xfId="0" applyNumberFormat="1" applyFont="1" applyFill="1" applyBorder="1"/>
    <xf numFmtId="44" fontId="0" fillId="0" borderId="22" xfId="1" applyFont="1" applyFill="1" applyBorder="1"/>
    <xf numFmtId="0" fontId="0" fillId="0" borderId="22" xfId="0" applyFill="1" applyBorder="1"/>
    <xf numFmtId="165" fontId="23" fillId="0" borderId="22" xfId="0" applyNumberFormat="1" applyFont="1" applyFill="1" applyBorder="1"/>
    <xf numFmtId="164" fontId="2" fillId="0" borderId="22" xfId="0" applyNumberFormat="1" applyFont="1" applyBorder="1" applyAlignment="1">
      <alignment horizontal="center"/>
    </xf>
    <xf numFmtId="164" fontId="26" fillId="0" borderId="22" xfId="1" applyNumberFormat="1" applyFont="1" applyBorder="1" applyAlignment="1">
      <alignment horizontal="right"/>
    </xf>
    <xf numFmtId="164" fontId="18" fillId="0" borderId="22" xfId="1" applyNumberFormat="1" applyFont="1" applyBorder="1" applyAlignment="1">
      <alignment horizontal="right"/>
    </xf>
    <xf numFmtId="0" fontId="0" fillId="0" borderId="33" xfId="0" applyFill="1" applyBorder="1"/>
    <xf numFmtId="44" fontId="22" fillId="0" borderId="41" xfId="1" applyFont="1" applyFill="1" applyBorder="1"/>
    <xf numFmtId="44" fontId="0" fillId="0" borderId="33" xfId="1" applyFont="1" applyFill="1" applyBorder="1"/>
    <xf numFmtId="44" fontId="20" fillId="0" borderId="0" xfId="1" applyFont="1"/>
    <xf numFmtId="165" fontId="20" fillId="0" borderId="0" xfId="0" applyNumberFormat="1" applyFont="1"/>
    <xf numFmtId="165" fontId="20" fillId="0" borderId="0" xfId="0" applyNumberFormat="1" applyFont="1" applyFill="1"/>
    <xf numFmtId="164" fontId="0" fillId="0" borderId="0" xfId="0" applyNumberFormat="1"/>
    <xf numFmtId="164" fontId="27" fillId="0" borderId="0" xfId="1" applyNumberFormat="1" applyFont="1" applyAlignment="1">
      <alignment horizontal="right"/>
    </xf>
    <xf numFmtId="164" fontId="25" fillId="0" borderId="0" xfId="1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28" fillId="0" borderId="0" xfId="1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6" fontId="18" fillId="0" borderId="22" xfId="0" applyNumberFormat="1" applyFont="1" applyFill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5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30" fillId="0" borderId="0" xfId="0" applyFont="1"/>
    <xf numFmtId="0" fontId="30" fillId="0" borderId="0" xfId="0" applyFont="1" applyAlignment="1">
      <alignment horizontal="center"/>
    </xf>
    <xf numFmtId="44" fontId="30" fillId="0" borderId="0" xfId="1" applyFont="1"/>
    <xf numFmtId="0" fontId="20" fillId="0" borderId="33" xfId="0" applyFont="1" applyBorder="1"/>
    <xf numFmtId="0" fontId="20" fillId="0" borderId="33" xfId="0" applyFont="1" applyBorder="1" applyAlignment="1">
      <alignment horizontal="center"/>
    </xf>
    <xf numFmtId="44" fontId="20" fillId="0" borderId="33" xfId="1" applyFont="1" applyBorder="1"/>
    <xf numFmtId="164" fontId="2" fillId="0" borderId="33" xfId="0" applyNumberFormat="1" applyFont="1" applyBorder="1"/>
    <xf numFmtId="44" fontId="20" fillId="0" borderId="21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44" fontId="20" fillId="0" borderId="21" xfId="1" applyFont="1" applyFill="1" applyBorder="1"/>
    <xf numFmtId="164" fontId="2" fillId="0" borderId="21" xfId="0" applyNumberFormat="1" applyFont="1" applyFill="1" applyBorder="1"/>
    <xf numFmtId="44" fontId="2" fillId="0" borderId="22" xfId="1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1" fontId="18" fillId="0" borderId="22" xfId="1" applyNumberFormat="1" applyFont="1" applyBorder="1" applyAlignment="1">
      <alignment horizontal="center"/>
    </xf>
    <xf numFmtId="44" fontId="2" fillId="0" borderId="20" xfId="1" applyFont="1" applyFill="1" applyBorder="1" applyAlignment="1">
      <alignment horizontal="center"/>
    </xf>
    <xf numFmtId="0" fontId="2" fillId="0" borderId="22" xfId="0" applyFont="1" applyFill="1" applyBorder="1"/>
    <xf numFmtId="44" fontId="0" fillId="0" borderId="22" xfId="1" applyFont="1" applyBorder="1"/>
    <xf numFmtId="0" fontId="20" fillId="0" borderId="22" xfId="0" applyFont="1" applyBorder="1" applyAlignment="1">
      <alignment horizontal="center"/>
    </xf>
    <xf numFmtId="0" fontId="21" fillId="0" borderId="44" xfId="0" applyFont="1" applyFill="1" applyBorder="1" applyAlignment="1">
      <alignment horizontal="center"/>
    </xf>
    <xf numFmtId="44" fontId="22" fillId="0" borderId="44" xfId="1" applyFont="1" applyFill="1" applyBorder="1"/>
    <xf numFmtId="44" fontId="2" fillId="0" borderId="44" xfId="1" applyFont="1" applyFill="1" applyBorder="1" applyAlignment="1">
      <alignment horizontal="center"/>
    </xf>
    <xf numFmtId="0" fontId="0" fillId="0" borderId="0" xfId="0" applyFill="1" applyBorder="1"/>
    <xf numFmtId="44" fontId="20" fillId="0" borderId="0" xfId="0" applyNumberFormat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4" fontId="20" fillId="0" borderId="0" xfId="1" applyFont="1" applyFill="1" applyBorder="1"/>
    <xf numFmtId="164" fontId="0" fillId="0" borderId="0" xfId="0" applyNumberFormat="1" applyFill="1" applyBorder="1"/>
    <xf numFmtId="0" fontId="18" fillId="0" borderId="22" xfId="0" applyFont="1" applyBorder="1" applyAlignment="1">
      <alignment horizontal="center"/>
    </xf>
    <xf numFmtId="44" fontId="20" fillId="0" borderId="22" xfId="1" applyFont="1" applyBorder="1"/>
    <xf numFmtId="16" fontId="18" fillId="0" borderId="22" xfId="0" applyNumberFormat="1" applyFont="1" applyBorder="1" applyAlignment="1">
      <alignment horizontal="center"/>
    </xf>
    <xf numFmtId="165" fontId="23" fillId="6" borderId="32" xfId="0" applyNumberFormat="1" applyFont="1" applyFill="1" applyBorder="1"/>
    <xf numFmtId="0" fontId="0" fillId="0" borderId="0" xfId="0" applyBorder="1" applyAlignment="1">
      <alignment horizontal="center"/>
    </xf>
    <xf numFmtId="165" fontId="11" fillId="0" borderId="0" xfId="0" applyNumberFormat="1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1" fillId="3" borderId="20" xfId="0" applyFont="1" applyFill="1" applyBorder="1" applyAlignment="1">
      <alignment horizontal="center" wrapText="1"/>
    </xf>
    <xf numFmtId="0" fontId="11" fillId="3" borderId="21" xfId="0" applyFont="1" applyFill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165" fontId="11" fillId="0" borderId="30" xfId="0" applyNumberFormat="1" applyFont="1" applyBorder="1" applyAlignment="1">
      <alignment horizontal="center" vertical="center" wrapText="1"/>
    </xf>
    <xf numFmtId="165" fontId="11" fillId="0" borderId="31" xfId="0" applyNumberFormat="1" applyFont="1" applyBorder="1" applyAlignment="1">
      <alignment horizontal="center" vertical="center" wrapText="1"/>
    </xf>
    <xf numFmtId="165" fontId="11" fillId="0" borderId="31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0" fontId="29" fillId="0" borderId="43" xfId="0" applyFont="1" applyBorder="1" applyAlignment="1">
      <alignment horizontal="center"/>
    </xf>
    <xf numFmtId="0" fontId="20" fillId="4" borderId="45" xfId="0" applyFont="1" applyFill="1" applyBorder="1" applyAlignment="1">
      <alignment horizontal="center"/>
    </xf>
    <xf numFmtId="0" fontId="20" fillId="4" borderId="46" xfId="0" applyFont="1" applyFill="1" applyBorder="1" applyAlignment="1">
      <alignment horizontal="center"/>
    </xf>
    <xf numFmtId="0" fontId="20" fillId="4" borderId="47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4" xfId="0" applyFont="1" applyFill="1" applyBorder="1" applyAlignment="1">
      <alignment horizontal="center"/>
    </xf>
    <xf numFmtId="0" fontId="20" fillId="4" borderId="24" xfId="0" applyFont="1" applyFill="1" applyBorder="1" applyAlignment="1">
      <alignment horizontal="center"/>
    </xf>
    <xf numFmtId="44" fontId="2" fillId="0" borderId="3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1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1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1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" name="1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7" name="1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1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2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0" name="2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1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2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3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opLeftCell="A28" workbookViewId="0">
      <selection activeCell="F14" sqref="F14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2" max="12" width="12.5703125" bestFit="1" customWidth="1"/>
  </cols>
  <sheetData>
    <row r="1" spans="1:12" ht="24" thickBot="1" x14ac:dyDescent="0.4">
      <c r="B1" s="1"/>
      <c r="C1" s="183" t="s">
        <v>29</v>
      </c>
      <c r="D1" s="183"/>
      <c r="E1" s="183"/>
      <c r="F1" s="183"/>
      <c r="G1" s="183"/>
      <c r="H1" s="183"/>
      <c r="I1" s="183"/>
      <c r="J1" s="183"/>
      <c r="K1" s="2" t="s">
        <v>0</v>
      </c>
      <c r="L1" s="3"/>
    </row>
    <row r="2" spans="1:12" ht="15.75" thickBot="1" x14ac:dyDescent="0.3">
      <c r="B2" s="1"/>
      <c r="C2" s="4" t="s">
        <v>1</v>
      </c>
      <c r="E2" s="5"/>
      <c r="F2" s="5"/>
      <c r="H2" s="1"/>
      <c r="I2" s="1"/>
      <c r="J2" s="1"/>
      <c r="K2" s="1"/>
      <c r="L2" s="3"/>
    </row>
    <row r="3" spans="1:12" ht="20.25" thickTop="1" thickBot="1" x14ac:dyDescent="0.35">
      <c r="A3" s="6" t="s">
        <v>2</v>
      </c>
      <c r="B3" s="7"/>
      <c r="C3" s="8">
        <v>235297.7</v>
      </c>
      <c r="D3" s="9"/>
      <c r="E3" s="184" t="s">
        <v>3</v>
      </c>
      <c r="F3" s="185"/>
      <c r="H3" s="1"/>
      <c r="I3" s="186" t="s">
        <v>4</v>
      </c>
      <c r="J3" s="187"/>
      <c r="K3" s="188"/>
      <c r="L3" s="10" t="s">
        <v>5</v>
      </c>
    </row>
    <row r="4" spans="1:12" ht="15.75" thickTop="1" x14ac:dyDescent="0.25">
      <c r="B4" s="11">
        <v>42736</v>
      </c>
      <c r="C4" s="12">
        <v>0</v>
      </c>
      <c r="D4" s="13"/>
      <c r="E4" s="14">
        <v>42736</v>
      </c>
      <c r="F4" s="15">
        <v>0</v>
      </c>
      <c r="G4" s="16"/>
      <c r="H4" s="17">
        <v>42736</v>
      </c>
      <c r="I4" s="18">
        <v>0</v>
      </c>
      <c r="J4" s="19" t="s">
        <v>6</v>
      </c>
      <c r="K4" s="20">
        <v>0</v>
      </c>
      <c r="L4" s="21">
        <v>0</v>
      </c>
    </row>
    <row r="5" spans="1:12" ht="15" customHeight="1" x14ac:dyDescent="0.25">
      <c r="B5" s="11">
        <v>42737</v>
      </c>
      <c r="C5" s="12">
        <v>0</v>
      </c>
      <c r="D5" s="22"/>
      <c r="E5" s="23">
        <v>42737</v>
      </c>
      <c r="F5" s="15">
        <v>0</v>
      </c>
      <c r="G5" s="24"/>
      <c r="H5" s="25">
        <v>42737</v>
      </c>
      <c r="I5" s="21">
        <v>0</v>
      </c>
      <c r="J5" s="189" t="s">
        <v>7</v>
      </c>
      <c r="K5" s="26">
        <v>0</v>
      </c>
      <c r="L5" s="21">
        <v>0</v>
      </c>
    </row>
    <row r="6" spans="1:12" ht="15" customHeight="1" x14ac:dyDescent="0.25">
      <c r="B6" s="11">
        <v>42738</v>
      </c>
      <c r="C6" s="12">
        <v>74476.5</v>
      </c>
      <c r="D6" s="22" t="s">
        <v>60</v>
      </c>
      <c r="E6" s="23">
        <v>42738</v>
      </c>
      <c r="F6" s="15">
        <v>74476.5</v>
      </c>
      <c r="G6" s="16"/>
      <c r="H6" s="25">
        <v>42738</v>
      </c>
      <c r="I6" s="21">
        <v>0</v>
      </c>
      <c r="J6" s="190"/>
      <c r="K6" s="27">
        <v>0</v>
      </c>
      <c r="L6" s="21">
        <v>0</v>
      </c>
    </row>
    <row r="7" spans="1:12" x14ac:dyDescent="0.25">
      <c r="B7" s="11">
        <v>42739</v>
      </c>
      <c r="C7" s="12">
        <v>58256.5</v>
      </c>
      <c r="D7" s="22" t="s">
        <v>61</v>
      </c>
      <c r="E7" s="23">
        <v>42739</v>
      </c>
      <c r="F7" s="15">
        <v>58289.5</v>
      </c>
      <c r="G7" s="16"/>
      <c r="H7" s="25">
        <v>42739</v>
      </c>
      <c r="I7" s="18">
        <v>33</v>
      </c>
      <c r="J7" s="28" t="s">
        <v>8</v>
      </c>
      <c r="K7" s="26">
        <f>7187.5</f>
        <v>7187.5</v>
      </c>
      <c r="L7" s="21">
        <v>0</v>
      </c>
    </row>
    <row r="8" spans="1:12" x14ac:dyDescent="0.25">
      <c r="B8" s="11">
        <v>42740</v>
      </c>
      <c r="C8" s="12">
        <v>107487.5</v>
      </c>
      <c r="D8" s="22" t="s">
        <v>64</v>
      </c>
      <c r="E8" s="23">
        <v>42740</v>
      </c>
      <c r="F8" s="15">
        <v>107587.5</v>
      </c>
      <c r="G8" s="16"/>
      <c r="H8" s="25">
        <v>42740</v>
      </c>
      <c r="I8" s="18">
        <v>100</v>
      </c>
      <c r="J8" s="28" t="s">
        <v>62</v>
      </c>
      <c r="K8" s="29">
        <v>8391</v>
      </c>
      <c r="L8" s="21">
        <v>0</v>
      </c>
    </row>
    <row r="9" spans="1:12" x14ac:dyDescent="0.25">
      <c r="B9" s="11">
        <v>42741</v>
      </c>
      <c r="C9" s="12">
        <v>74280.179999999993</v>
      </c>
      <c r="D9" s="22" t="s">
        <v>65</v>
      </c>
      <c r="E9" s="23">
        <v>42741</v>
      </c>
      <c r="F9" s="15">
        <v>98061</v>
      </c>
      <c r="G9" s="16"/>
      <c r="H9" s="25">
        <v>42741</v>
      </c>
      <c r="I9" s="18">
        <v>0</v>
      </c>
      <c r="J9" s="28" t="s">
        <v>63</v>
      </c>
      <c r="K9" s="29">
        <v>0</v>
      </c>
      <c r="L9" s="21">
        <v>59622</v>
      </c>
    </row>
    <row r="10" spans="1:12" x14ac:dyDescent="0.25">
      <c r="A10" s="30"/>
      <c r="B10" s="11">
        <v>42742</v>
      </c>
      <c r="C10" s="12">
        <v>68043</v>
      </c>
      <c r="D10" s="31" t="s">
        <v>66</v>
      </c>
      <c r="E10" s="23">
        <v>42742</v>
      </c>
      <c r="F10" s="15">
        <v>108854.5</v>
      </c>
      <c r="G10" s="16"/>
      <c r="H10" s="25">
        <v>42742</v>
      </c>
      <c r="I10" s="18">
        <v>0</v>
      </c>
      <c r="J10" s="28"/>
      <c r="K10" s="29">
        <v>0</v>
      </c>
      <c r="L10" s="21">
        <v>40811.5</v>
      </c>
    </row>
    <row r="11" spans="1:12" x14ac:dyDescent="0.25">
      <c r="B11" s="11">
        <v>42743</v>
      </c>
      <c r="C11" s="12">
        <v>5636</v>
      </c>
      <c r="D11" s="32" t="s">
        <v>67</v>
      </c>
      <c r="E11" s="23">
        <v>42743</v>
      </c>
      <c r="F11" s="15">
        <v>168921.5</v>
      </c>
      <c r="G11" s="16"/>
      <c r="H11" s="25">
        <v>42743</v>
      </c>
      <c r="I11" s="18">
        <v>0</v>
      </c>
      <c r="J11" s="28"/>
      <c r="K11" s="29">
        <v>0</v>
      </c>
      <c r="L11" s="21">
        <v>165493</v>
      </c>
    </row>
    <row r="12" spans="1:12" x14ac:dyDescent="0.25">
      <c r="A12" s="33"/>
      <c r="B12" s="11">
        <v>42744</v>
      </c>
      <c r="C12" s="12"/>
      <c r="D12" s="22"/>
      <c r="E12" s="23">
        <v>42744</v>
      </c>
      <c r="F12" s="15"/>
      <c r="G12" s="16"/>
      <c r="H12" s="25">
        <v>42744</v>
      </c>
      <c r="I12" s="18"/>
      <c r="J12" s="28"/>
      <c r="K12" s="29">
        <v>0</v>
      </c>
      <c r="L12" s="21">
        <v>0</v>
      </c>
    </row>
    <row r="13" spans="1:12" x14ac:dyDescent="0.25">
      <c r="A13" s="33"/>
      <c r="B13" s="11">
        <v>42745</v>
      </c>
      <c r="C13" s="12"/>
      <c r="D13" s="13"/>
      <c r="E13" s="23">
        <v>42745</v>
      </c>
      <c r="F13" s="15"/>
      <c r="G13" s="16"/>
      <c r="H13" s="25">
        <v>42745</v>
      </c>
      <c r="I13" s="18"/>
      <c r="J13" s="34" t="s">
        <v>9</v>
      </c>
      <c r="K13" s="29">
        <v>0</v>
      </c>
      <c r="L13" s="21">
        <v>0</v>
      </c>
    </row>
    <row r="14" spans="1:12" x14ac:dyDescent="0.25">
      <c r="B14" s="11">
        <v>42746</v>
      </c>
      <c r="C14" s="12"/>
      <c r="D14" s="22"/>
      <c r="E14" s="23">
        <v>42746</v>
      </c>
      <c r="F14" s="15"/>
      <c r="G14" s="16"/>
      <c r="H14" s="25">
        <v>42746</v>
      </c>
      <c r="I14" s="18"/>
      <c r="J14" s="35"/>
      <c r="K14" s="29">
        <v>0</v>
      </c>
      <c r="L14" s="21">
        <v>0</v>
      </c>
    </row>
    <row r="15" spans="1:12" x14ac:dyDescent="0.25">
      <c r="A15" s="33"/>
      <c r="B15" s="11">
        <v>42747</v>
      </c>
      <c r="C15" s="12"/>
      <c r="D15" s="22"/>
      <c r="E15" s="23">
        <v>42747</v>
      </c>
      <c r="F15" s="15"/>
      <c r="G15" s="16"/>
      <c r="H15" s="25">
        <v>42747</v>
      </c>
      <c r="I15" s="18"/>
      <c r="J15" s="28" t="s">
        <v>10</v>
      </c>
      <c r="K15" s="29">
        <v>0</v>
      </c>
      <c r="L15" s="21">
        <v>0</v>
      </c>
    </row>
    <row r="16" spans="1:12" x14ac:dyDescent="0.25">
      <c r="A16" s="33"/>
      <c r="B16" s="11">
        <v>42748</v>
      </c>
      <c r="C16" s="12"/>
      <c r="D16" s="22"/>
      <c r="E16" s="23">
        <v>42748</v>
      </c>
      <c r="F16" s="15"/>
      <c r="G16" s="16"/>
      <c r="H16" s="25">
        <v>42748</v>
      </c>
      <c r="I16" s="18"/>
      <c r="J16" s="36"/>
      <c r="K16" s="29">
        <v>0</v>
      </c>
      <c r="L16" s="21">
        <v>0</v>
      </c>
    </row>
    <row r="17" spans="1:12" x14ac:dyDescent="0.25">
      <c r="A17" s="33"/>
      <c r="B17" s="11">
        <v>42749</v>
      </c>
      <c r="C17" s="12"/>
      <c r="D17" s="22"/>
      <c r="E17" s="23">
        <v>42749</v>
      </c>
      <c r="F17" s="15"/>
      <c r="G17" s="16"/>
      <c r="H17" s="25">
        <v>42749</v>
      </c>
      <c r="I17" s="18"/>
      <c r="J17" s="37" t="s">
        <v>11</v>
      </c>
      <c r="K17" s="29">
        <v>0</v>
      </c>
      <c r="L17" s="21">
        <v>0</v>
      </c>
    </row>
    <row r="18" spans="1:12" x14ac:dyDescent="0.25">
      <c r="B18" s="11">
        <v>42750</v>
      </c>
      <c r="C18" s="12"/>
      <c r="D18" s="22"/>
      <c r="E18" s="23">
        <v>42750</v>
      </c>
      <c r="F18" s="15"/>
      <c r="G18" s="16"/>
      <c r="H18" s="25">
        <v>42750</v>
      </c>
      <c r="I18" s="18"/>
      <c r="J18" s="38"/>
      <c r="K18" s="26">
        <v>0</v>
      </c>
      <c r="L18" s="21">
        <v>0</v>
      </c>
    </row>
    <row r="19" spans="1:12" x14ac:dyDescent="0.25">
      <c r="A19" s="33"/>
      <c r="B19" s="11">
        <v>42751</v>
      </c>
      <c r="C19" s="12"/>
      <c r="D19" s="22"/>
      <c r="E19" s="23">
        <v>42751</v>
      </c>
      <c r="F19" s="15"/>
      <c r="G19" s="16"/>
      <c r="H19" s="25">
        <v>42751</v>
      </c>
      <c r="I19" s="18"/>
      <c r="J19" s="39"/>
      <c r="K19" s="29">
        <v>0</v>
      </c>
      <c r="L19" s="21">
        <v>0</v>
      </c>
    </row>
    <row r="20" spans="1:12" x14ac:dyDescent="0.25">
      <c r="B20" s="11">
        <v>42752</v>
      </c>
      <c r="C20" s="12"/>
      <c r="D20" s="22"/>
      <c r="E20" s="23">
        <v>42752</v>
      </c>
      <c r="F20" s="15"/>
      <c r="G20" s="16"/>
      <c r="H20" s="25">
        <v>42752</v>
      </c>
      <c r="I20" s="21"/>
      <c r="J20" s="40" t="s">
        <v>12</v>
      </c>
      <c r="K20" s="41">
        <v>0</v>
      </c>
      <c r="L20" s="21">
        <v>0</v>
      </c>
    </row>
    <row r="21" spans="1:12" x14ac:dyDescent="0.25">
      <c r="B21" s="11">
        <v>42753</v>
      </c>
      <c r="C21" s="12"/>
      <c r="D21" s="13"/>
      <c r="E21" s="23">
        <v>42753</v>
      </c>
      <c r="F21" s="15"/>
      <c r="G21" s="16"/>
      <c r="H21" s="25">
        <v>42753</v>
      </c>
      <c r="I21" s="21"/>
      <c r="J21" s="42"/>
      <c r="K21" s="26">
        <v>0</v>
      </c>
      <c r="L21" s="21">
        <v>0</v>
      </c>
    </row>
    <row r="22" spans="1:12" x14ac:dyDescent="0.25">
      <c r="B22" s="11">
        <v>42754</v>
      </c>
      <c r="C22" s="12"/>
      <c r="D22" s="13"/>
      <c r="E22" s="23">
        <v>42754</v>
      </c>
      <c r="F22" s="15"/>
      <c r="G22" s="24"/>
      <c r="H22" s="25">
        <v>42754</v>
      </c>
      <c r="I22" s="18"/>
      <c r="J22" s="28"/>
      <c r="K22" s="26">
        <v>0</v>
      </c>
      <c r="L22" s="21">
        <v>0</v>
      </c>
    </row>
    <row r="23" spans="1:12" x14ac:dyDescent="0.25">
      <c r="A23" s="33"/>
      <c r="B23" s="11">
        <v>42755</v>
      </c>
      <c r="C23" s="12"/>
      <c r="D23" s="13"/>
      <c r="E23" s="23">
        <v>42755</v>
      </c>
      <c r="F23" s="15"/>
      <c r="G23" s="16"/>
      <c r="H23" s="25">
        <v>42755</v>
      </c>
      <c r="I23" s="18"/>
      <c r="J23" s="28" t="s">
        <v>13</v>
      </c>
      <c r="K23" s="29">
        <v>0</v>
      </c>
      <c r="L23" s="21">
        <v>0</v>
      </c>
    </row>
    <row r="24" spans="1:12" x14ac:dyDescent="0.25">
      <c r="A24" s="33"/>
      <c r="B24" s="11">
        <v>42756</v>
      </c>
      <c r="C24" s="12"/>
      <c r="D24" s="13"/>
      <c r="E24" s="23">
        <v>42756</v>
      </c>
      <c r="F24" s="15"/>
      <c r="G24" s="16"/>
      <c r="H24" s="25">
        <v>42756</v>
      </c>
      <c r="I24" s="18"/>
      <c r="J24" s="36"/>
      <c r="K24" s="26"/>
      <c r="L24" s="21">
        <v>0</v>
      </c>
    </row>
    <row r="25" spans="1:12" x14ac:dyDescent="0.25">
      <c r="B25" s="11">
        <v>42757</v>
      </c>
      <c r="C25" s="12"/>
      <c r="D25" s="22"/>
      <c r="E25" s="23">
        <v>42757</v>
      </c>
      <c r="F25" s="15"/>
      <c r="G25" s="16"/>
      <c r="H25" s="25">
        <v>42757</v>
      </c>
      <c r="I25" s="18"/>
      <c r="J25" s="28"/>
      <c r="K25" s="26"/>
      <c r="L25" s="21">
        <v>0</v>
      </c>
    </row>
    <row r="26" spans="1:12" x14ac:dyDescent="0.25">
      <c r="B26" s="11">
        <v>42758</v>
      </c>
      <c r="C26" s="12"/>
      <c r="D26" s="22"/>
      <c r="E26" s="23">
        <v>42758</v>
      </c>
      <c r="F26" s="15"/>
      <c r="G26" s="16"/>
      <c r="H26" s="25">
        <v>42758</v>
      </c>
      <c r="I26" s="18"/>
      <c r="J26" s="28"/>
      <c r="K26" s="26"/>
      <c r="L26" s="21">
        <v>0</v>
      </c>
    </row>
    <row r="27" spans="1:12" x14ac:dyDescent="0.25">
      <c r="B27" s="11">
        <v>42759</v>
      </c>
      <c r="C27" s="12"/>
      <c r="D27" s="22"/>
      <c r="E27" s="23">
        <v>42759</v>
      </c>
      <c r="F27" s="15"/>
      <c r="G27" s="16"/>
      <c r="H27" s="25">
        <v>42759</v>
      </c>
      <c r="I27" s="18"/>
      <c r="J27" s="28"/>
      <c r="K27" s="43"/>
      <c r="L27" s="21">
        <v>0</v>
      </c>
    </row>
    <row r="28" spans="1:12" x14ac:dyDescent="0.25">
      <c r="B28" s="11">
        <v>42760</v>
      </c>
      <c r="C28" s="12"/>
      <c r="D28" s="22"/>
      <c r="E28" s="23">
        <v>42760</v>
      </c>
      <c r="F28" s="15"/>
      <c r="G28" s="16"/>
      <c r="H28" s="25">
        <v>42760</v>
      </c>
      <c r="I28" s="18"/>
      <c r="J28" s="28"/>
      <c r="K28" s="43"/>
      <c r="L28" s="21">
        <v>0</v>
      </c>
    </row>
    <row r="29" spans="1:12" x14ac:dyDescent="0.25">
      <c r="B29" s="11">
        <v>42761</v>
      </c>
      <c r="C29" s="12"/>
      <c r="D29" s="22"/>
      <c r="E29" s="23">
        <v>42761</v>
      </c>
      <c r="F29" s="15"/>
      <c r="G29" s="16"/>
      <c r="H29" s="25">
        <v>42761</v>
      </c>
      <c r="I29" s="18"/>
      <c r="J29" s="28"/>
      <c r="K29" s="43"/>
      <c r="L29" s="21"/>
    </row>
    <row r="30" spans="1:12" x14ac:dyDescent="0.25">
      <c r="B30" s="11">
        <v>42762</v>
      </c>
      <c r="C30" s="12"/>
      <c r="D30" s="22"/>
      <c r="E30" s="23">
        <v>42762</v>
      </c>
      <c r="F30" s="15"/>
      <c r="G30" s="16"/>
      <c r="H30" s="25">
        <v>42762</v>
      </c>
      <c r="I30" s="18"/>
      <c r="J30" s="28"/>
      <c r="K30" s="43"/>
      <c r="L30" s="21"/>
    </row>
    <row r="31" spans="1:12" x14ac:dyDescent="0.25">
      <c r="B31" s="11">
        <v>42763</v>
      </c>
      <c r="C31" s="12"/>
      <c r="D31" s="22"/>
      <c r="E31" s="23">
        <v>42763</v>
      </c>
      <c r="F31" s="15"/>
      <c r="G31" s="16"/>
      <c r="H31" s="25">
        <v>42763</v>
      </c>
      <c r="I31" s="18"/>
      <c r="J31" s="28"/>
      <c r="K31" s="43"/>
      <c r="L31" s="21"/>
    </row>
    <row r="32" spans="1:12" x14ac:dyDescent="0.25">
      <c r="B32" s="11">
        <v>42764</v>
      </c>
      <c r="C32" s="12"/>
      <c r="D32" s="31"/>
      <c r="E32" s="23">
        <v>42764</v>
      </c>
      <c r="F32" s="15"/>
      <c r="G32" s="16"/>
      <c r="H32" s="25">
        <v>42764</v>
      </c>
      <c r="I32" s="18"/>
      <c r="J32" s="28"/>
      <c r="K32" s="43"/>
      <c r="L32" s="21"/>
    </row>
    <row r="33" spans="1:12" x14ac:dyDescent="0.25">
      <c r="B33" s="11">
        <v>42765</v>
      </c>
      <c r="C33" s="12"/>
      <c r="D33" s="22"/>
      <c r="E33" s="23">
        <v>42765</v>
      </c>
      <c r="F33" s="15"/>
      <c r="G33" s="16"/>
      <c r="H33" s="25">
        <v>42765</v>
      </c>
      <c r="I33" s="18"/>
      <c r="J33" s="28"/>
      <c r="K33" s="43"/>
      <c r="L33" s="21"/>
    </row>
    <row r="34" spans="1:12" ht="15.75" thickBot="1" x14ac:dyDescent="0.3">
      <c r="A34" s="33"/>
      <c r="B34" s="11">
        <v>42766</v>
      </c>
      <c r="C34" s="12"/>
      <c r="D34" s="22"/>
      <c r="E34" s="23"/>
      <c r="F34" s="15"/>
      <c r="G34" s="16"/>
      <c r="H34" s="25">
        <v>42766</v>
      </c>
      <c r="I34" s="18"/>
      <c r="J34" s="28"/>
      <c r="K34" s="43"/>
      <c r="L34" s="21"/>
    </row>
    <row r="35" spans="1:12" ht="15.75" thickBot="1" x14ac:dyDescent="0.3">
      <c r="A35" s="44"/>
      <c r="B35" s="45"/>
      <c r="C35" s="46">
        <v>0</v>
      </c>
      <c r="D35" s="47"/>
      <c r="E35" s="48"/>
      <c r="F35" s="43">
        <v>0</v>
      </c>
      <c r="H35" s="49"/>
      <c r="I35" s="50"/>
      <c r="J35" s="28"/>
      <c r="K35" s="43"/>
      <c r="L35" s="51">
        <v>0</v>
      </c>
    </row>
    <row r="36" spans="1:12" ht="15.75" thickBot="1" x14ac:dyDescent="0.3">
      <c r="A36" s="52"/>
      <c r="B36" s="53" t="s">
        <v>1</v>
      </c>
      <c r="C36" s="54">
        <v>0</v>
      </c>
      <c r="D36" s="47"/>
      <c r="E36" s="55"/>
      <c r="F36" s="56">
        <v>0</v>
      </c>
      <c r="H36" s="57"/>
      <c r="I36" s="58">
        <v>0</v>
      </c>
      <c r="J36" s="59"/>
      <c r="K36" s="56"/>
      <c r="L36" s="60">
        <v>0</v>
      </c>
    </row>
    <row r="37" spans="1:12" x14ac:dyDescent="0.25">
      <c r="B37" s="61" t="s">
        <v>14</v>
      </c>
      <c r="C37" s="62">
        <f>SUM(C4:C36)</f>
        <v>388179.68</v>
      </c>
      <c r="D37" s="47"/>
      <c r="E37" s="63" t="s">
        <v>14</v>
      </c>
      <c r="F37" s="64">
        <f>SUM(F4:F36)</f>
        <v>616190.5</v>
      </c>
      <c r="H37" s="1" t="s">
        <v>14</v>
      </c>
      <c r="I37" s="65">
        <f>SUM(I4:I36)</f>
        <v>133</v>
      </c>
      <c r="J37" s="65"/>
      <c r="K37" s="65">
        <f t="shared" ref="K37" si="0">SUM(K4:K36)</f>
        <v>15578.5</v>
      </c>
      <c r="L37" s="3">
        <f>SUM(L4:L36)</f>
        <v>265926.5</v>
      </c>
    </row>
    <row r="38" spans="1:12" x14ac:dyDescent="0.25">
      <c r="A38" s="191"/>
      <c r="B38" s="191"/>
      <c r="C38" s="51"/>
      <c r="E38" s="1"/>
      <c r="F38" s="1"/>
      <c r="H38" s="1"/>
      <c r="I38" s="65"/>
      <c r="J38" s="1"/>
      <c r="K38" s="65"/>
      <c r="L38" s="3"/>
    </row>
    <row r="39" spans="1:12" ht="15.75" customHeight="1" x14ac:dyDescent="0.25">
      <c r="A39" s="66"/>
      <c r="B39" s="67"/>
      <c r="C39" s="51"/>
      <c r="D39" s="68"/>
      <c r="E39" s="67"/>
      <c r="F39" s="67"/>
      <c r="H39" s="192" t="s">
        <v>15</v>
      </c>
      <c r="I39" s="193"/>
      <c r="J39" s="194">
        <f>I37+K37</f>
        <v>15711.5</v>
      </c>
      <c r="K39" s="195"/>
      <c r="L39" s="69"/>
    </row>
    <row r="40" spans="1:12" ht="15.75" customHeight="1" x14ac:dyDescent="0.25">
      <c r="A40" s="179"/>
      <c r="B40" s="179"/>
      <c r="C40" s="51"/>
      <c r="D40" s="180" t="s">
        <v>16</v>
      </c>
      <c r="E40" s="180"/>
      <c r="F40" s="70">
        <f>F37-J39</f>
        <v>600479</v>
      </c>
      <c r="H40" s="1"/>
      <c r="I40" s="71"/>
      <c r="J40" s="1"/>
      <c r="K40" s="1"/>
      <c r="L40" s="3"/>
    </row>
    <row r="41" spans="1:12" x14ac:dyDescent="0.25">
      <c r="A41" s="68"/>
      <c r="B41" s="67"/>
      <c r="C41" s="51"/>
      <c r="D41" s="68"/>
      <c r="E41" s="67"/>
      <c r="F41" s="70">
        <v>0</v>
      </c>
      <c r="H41" s="1"/>
      <c r="I41" s="1"/>
      <c r="J41" s="1"/>
      <c r="K41" s="1"/>
      <c r="L41" s="3"/>
    </row>
    <row r="42" spans="1:12" ht="15.75" thickBot="1" x14ac:dyDescent="0.3">
      <c r="B42" s="1"/>
      <c r="C42" s="3"/>
      <c r="E42" s="72" t="s">
        <v>17</v>
      </c>
      <c r="F42" s="204">
        <v>-334936.09999999998</v>
      </c>
      <c r="H42" s="1"/>
      <c r="I42" s="73" t="s">
        <v>18</v>
      </c>
      <c r="J42" s="74"/>
      <c r="K42" s="75"/>
      <c r="L42" s="3"/>
    </row>
    <row r="43" spans="1:12" ht="15.75" thickTop="1" x14ac:dyDescent="0.25">
      <c r="B43" s="1"/>
      <c r="C43" s="3"/>
      <c r="E43" s="1" t="s">
        <v>19</v>
      </c>
      <c r="F43" s="65">
        <f>SUM(F40:F42)</f>
        <v>265542.90000000002</v>
      </c>
      <c r="H43" s="1"/>
      <c r="I43" s="1"/>
      <c r="J43" s="1"/>
      <c r="K43" s="65">
        <f>K42+F45</f>
        <v>265542.90000000002</v>
      </c>
      <c r="L43" s="3"/>
    </row>
    <row r="44" spans="1:12" ht="15.75" thickBot="1" x14ac:dyDescent="0.3">
      <c r="B44" s="1"/>
      <c r="C44" s="3"/>
      <c r="D44" s="63" t="s">
        <v>20</v>
      </c>
      <c r="E44" s="63"/>
      <c r="F44" s="76">
        <v>0</v>
      </c>
      <c r="H44" s="1"/>
      <c r="I44" s="1" t="s">
        <v>2</v>
      </c>
      <c r="J44" s="77"/>
      <c r="K44" s="78">
        <v>0</v>
      </c>
      <c r="L44" s="3"/>
    </row>
    <row r="45" spans="1:12" ht="20.25" thickTop="1" thickBot="1" x14ac:dyDescent="0.35">
      <c r="B45" s="1"/>
      <c r="C45" s="3"/>
      <c r="E45" s="61" t="s">
        <v>21</v>
      </c>
      <c r="F45" s="79">
        <f>F44+F43</f>
        <v>265542.90000000002</v>
      </c>
      <c r="H45" s="1"/>
      <c r="I45" s="181" t="s">
        <v>69</v>
      </c>
      <c r="J45" s="182"/>
      <c r="K45" s="80">
        <f>K43+K44</f>
        <v>265542.90000000002</v>
      </c>
      <c r="L45" s="3"/>
    </row>
    <row r="46" spans="1:12" ht="15.75" thickTop="1" x14ac:dyDescent="0.25">
      <c r="B46" s="1"/>
      <c r="C46" s="3"/>
      <c r="E46" s="1"/>
      <c r="F46" s="1"/>
      <c r="H46" s="1"/>
      <c r="I46" s="1"/>
      <c r="J46" s="1"/>
      <c r="K46" s="1"/>
      <c r="L46" s="3"/>
    </row>
  </sheetData>
  <mergeCells count="10">
    <mergeCell ref="A40:B40"/>
    <mergeCell ref="D40:E40"/>
    <mergeCell ref="I45:J45"/>
    <mergeCell ref="C1:J1"/>
    <mergeCell ref="E3:F3"/>
    <mergeCell ref="I3:K3"/>
    <mergeCell ref="J5:J6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99"/>
  <sheetViews>
    <sheetView tabSelected="1" topLeftCell="A46" workbookViewId="0">
      <selection activeCell="D12" sqref="D12"/>
    </sheetView>
  </sheetViews>
  <sheetFormatPr baseColWidth="10" defaultRowHeight="15.75" x14ac:dyDescent="0.25"/>
  <cols>
    <col min="1" max="1" width="4.28515625" customWidth="1"/>
    <col min="2" max="2" width="11.42578125" style="81"/>
    <col min="3" max="3" width="14.140625" style="82" bestFit="1" customWidth="1"/>
    <col min="4" max="4" width="18.7109375" style="83" bestFit="1" customWidth="1"/>
    <col min="5" max="5" width="15.85546875" style="84" customWidth="1"/>
    <col min="6" max="6" width="14.140625" style="85" bestFit="1" customWidth="1"/>
    <col min="7" max="7" width="14.140625" style="16" bestFit="1" customWidth="1"/>
    <col min="8" max="8" width="11.42578125" style="16"/>
    <col min="11" max="11" width="14.140625" bestFit="1" customWidth="1"/>
    <col min="13" max="13" width="17.42578125" customWidth="1"/>
    <col min="15" max="15" width="12.5703125" customWidth="1"/>
    <col min="16" max="16" width="20.140625" bestFit="1" customWidth="1"/>
  </cols>
  <sheetData>
    <row r="1" spans="1:17" ht="19.5" customHeight="1" thickBot="1" x14ac:dyDescent="0.35">
      <c r="K1" s="85"/>
      <c r="L1" s="196">
        <v>1</v>
      </c>
      <c r="M1" s="144" t="s">
        <v>36</v>
      </c>
      <c r="N1" s="144"/>
      <c r="O1" s="145"/>
      <c r="P1" s="146">
        <v>42747</v>
      </c>
      <c r="Q1" s="147"/>
    </row>
    <row r="2" spans="1:17" ht="19.5" customHeight="1" thickBot="1" x14ac:dyDescent="0.35">
      <c r="B2" s="86"/>
      <c r="C2" s="87"/>
      <c r="D2" s="88" t="s">
        <v>22</v>
      </c>
      <c r="E2" s="89"/>
      <c r="F2" s="90"/>
      <c r="G2" s="91"/>
      <c r="K2" s="85"/>
      <c r="L2" s="197"/>
      <c r="M2" s="148"/>
      <c r="N2" s="148"/>
      <c r="O2" s="149"/>
      <c r="P2" s="150"/>
      <c r="Q2" s="147"/>
    </row>
    <row r="3" spans="1:17" ht="16.5" customHeight="1" thickBot="1" x14ac:dyDescent="0.3">
      <c r="B3" s="92" t="s">
        <v>23</v>
      </c>
      <c r="C3" s="93" t="s">
        <v>24</v>
      </c>
      <c r="D3" s="94" t="s">
        <v>25</v>
      </c>
      <c r="E3" s="95" t="s">
        <v>26</v>
      </c>
      <c r="F3" s="96" t="s">
        <v>25</v>
      </c>
      <c r="G3" s="97" t="s">
        <v>27</v>
      </c>
      <c r="K3" s="83"/>
      <c r="L3" s="151" t="s">
        <v>59</v>
      </c>
      <c r="M3" s="151" t="s">
        <v>25</v>
      </c>
      <c r="N3" s="151"/>
      <c r="O3" s="152" t="s">
        <v>37</v>
      </c>
      <c r="P3" s="153" t="s">
        <v>38</v>
      </c>
      <c r="Q3" s="154"/>
    </row>
    <row r="4" spans="1:17" x14ac:dyDescent="0.25">
      <c r="A4" s="16"/>
      <c r="B4" s="98">
        <v>42738</v>
      </c>
      <c r="C4" s="99" t="s">
        <v>28</v>
      </c>
      <c r="D4" s="100">
        <v>23146.1</v>
      </c>
      <c r="E4" s="101">
        <v>42747</v>
      </c>
      <c r="F4" s="100">
        <v>23146.1</v>
      </c>
      <c r="G4" s="102">
        <f t="shared" ref="G4:G40" si="0">D4-F4</f>
        <v>0</v>
      </c>
      <c r="H4" s="103"/>
      <c r="K4" s="85">
        <f>193130.5+74555.5+107551.58</f>
        <v>375237.58</v>
      </c>
      <c r="L4" s="116" t="s">
        <v>56</v>
      </c>
      <c r="M4" s="105">
        <v>375233</v>
      </c>
      <c r="N4" s="155" t="s">
        <v>39</v>
      </c>
      <c r="O4" s="156">
        <v>3378166</v>
      </c>
      <c r="P4" s="157">
        <v>22000</v>
      </c>
      <c r="Q4" s="158">
        <v>42728</v>
      </c>
    </row>
    <row r="5" spans="1:17" x14ac:dyDescent="0.25">
      <c r="A5" s="16"/>
      <c r="B5" s="107">
        <v>42739</v>
      </c>
      <c r="C5" s="99" t="s">
        <v>30</v>
      </c>
      <c r="D5" s="100">
        <v>104991.2</v>
      </c>
      <c r="E5" s="101">
        <v>42747</v>
      </c>
      <c r="F5" s="100">
        <v>104991.2</v>
      </c>
      <c r="G5" s="108">
        <f t="shared" si="0"/>
        <v>0</v>
      </c>
      <c r="H5" s="103"/>
      <c r="K5" s="85">
        <v>6647.2</v>
      </c>
      <c r="L5" s="104" t="s">
        <v>41</v>
      </c>
      <c r="M5" s="41">
        <v>6647.2</v>
      </c>
      <c r="N5" s="159"/>
      <c r="O5" s="160">
        <v>3378167</v>
      </c>
      <c r="P5" s="109">
        <v>22000</v>
      </c>
      <c r="Q5" s="110">
        <v>42728</v>
      </c>
    </row>
    <row r="6" spans="1:17" x14ac:dyDescent="0.25">
      <c r="A6" s="16"/>
      <c r="B6" s="107">
        <v>42740</v>
      </c>
      <c r="C6" s="99" t="s">
        <v>31</v>
      </c>
      <c r="D6" s="100">
        <v>10420</v>
      </c>
      <c r="E6" s="101">
        <v>42747</v>
      </c>
      <c r="F6" s="100">
        <v>10420</v>
      </c>
      <c r="G6" s="113">
        <f t="shared" si="0"/>
        <v>0</v>
      </c>
      <c r="H6" s="114"/>
      <c r="K6" s="85">
        <v>16611.8</v>
      </c>
      <c r="L6" s="104" t="s">
        <v>42</v>
      </c>
      <c r="M6" s="41">
        <v>16611.8</v>
      </c>
      <c r="N6" s="155"/>
      <c r="O6" s="160">
        <v>3378168</v>
      </c>
      <c r="P6" s="109">
        <v>100000</v>
      </c>
      <c r="Q6" s="110">
        <v>42728</v>
      </c>
    </row>
    <row r="7" spans="1:17" ht="19.5" customHeight="1" x14ac:dyDescent="0.25">
      <c r="A7" s="16"/>
      <c r="B7" s="107">
        <v>42740</v>
      </c>
      <c r="C7" s="99" t="s">
        <v>32</v>
      </c>
      <c r="D7" s="100">
        <v>77636</v>
      </c>
      <c r="E7" s="101">
        <v>42747</v>
      </c>
      <c r="F7" s="100">
        <v>77636</v>
      </c>
      <c r="G7" s="108">
        <f t="shared" si="0"/>
        <v>0</v>
      </c>
      <c r="H7" s="114"/>
      <c r="K7" s="85">
        <v>11178</v>
      </c>
      <c r="L7" s="175" t="s">
        <v>43</v>
      </c>
      <c r="M7" s="176">
        <v>11178</v>
      </c>
      <c r="N7" s="159"/>
      <c r="O7" s="160">
        <v>3378169</v>
      </c>
      <c r="P7" s="109">
        <v>30000</v>
      </c>
      <c r="Q7" s="110">
        <v>42728</v>
      </c>
    </row>
    <row r="8" spans="1:17" ht="16.5" customHeight="1" x14ac:dyDescent="0.25">
      <c r="A8" s="16"/>
      <c r="B8" s="107">
        <v>42741</v>
      </c>
      <c r="C8" s="99" t="s">
        <v>33</v>
      </c>
      <c r="D8" s="100">
        <v>1665</v>
      </c>
      <c r="E8" s="101">
        <v>42747</v>
      </c>
      <c r="F8" s="100">
        <v>1665</v>
      </c>
      <c r="G8" s="108">
        <f t="shared" si="0"/>
        <v>0</v>
      </c>
      <c r="H8" s="114"/>
      <c r="K8" s="85">
        <v>11172.4</v>
      </c>
      <c r="L8" s="161" t="s">
        <v>44</v>
      </c>
      <c r="M8" s="27">
        <v>11172.34</v>
      </c>
      <c r="N8" s="159"/>
      <c r="O8" s="160">
        <v>3378170</v>
      </c>
      <c r="P8" s="109">
        <v>19130.5</v>
      </c>
      <c r="Q8" s="110">
        <v>42728</v>
      </c>
    </row>
    <row r="9" spans="1:17" x14ac:dyDescent="0.25">
      <c r="A9" s="115"/>
      <c r="B9" s="107">
        <v>42742</v>
      </c>
      <c r="C9" s="104" t="s">
        <v>34</v>
      </c>
      <c r="D9" s="41">
        <v>68043</v>
      </c>
      <c r="E9" s="101">
        <v>42747</v>
      </c>
      <c r="F9" s="41">
        <v>68043</v>
      </c>
      <c r="G9" s="113">
        <f t="shared" si="0"/>
        <v>0</v>
      </c>
      <c r="H9" s="114"/>
      <c r="K9" s="85">
        <v>478.4</v>
      </c>
      <c r="L9" s="161" t="s">
        <v>45</v>
      </c>
      <c r="M9" s="105">
        <v>478.4</v>
      </c>
      <c r="N9" s="159"/>
      <c r="O9" s="160" t="s">
        <v>40</v>
      </c>
      <c r="P9" s="109">
        <v>74555.5</v>
      </c>
      <c r="Q9" s="110">
        <v>42732</v>
      </c>
    </row>
    <row r="10" spans="1:17" x14ac:dyDescent="0.25">
      <c r="A10" s="16"/>
      <c r="B10" s="107">
        <v>42742</v>
      </c>
      <c r="C10" s="104" t="s">
        <v>35</v>
      </c>
      <c r="D10" s="41">
        <v>568.79999999999995</v>
      </c>
      <c r="E10" s="101">
        <v>42747</v>
      </c>
      <c r="F10" s="41">
        <v>652.26</v>
      </c>
      <c r="G10" s="178">
        <f t="shared" si="0"/>
        <v>-83.460000000000036</v>
      </c>
      <c r="H10" s="114"/>
      <c r="K10" s="85">
        <f>8597.62+1645.18</f>
        <v>10242.800000000001</v>
      </c>
      <c r="L10" s="177" t="s">
        <v>46</v>
      </c>
      <c r="M10" s="105">
        <v>10242.799999999999</v>
      </c>
      <c r="N10" s="159"/>
      <c r="O10" s="160" t="s">
        <v>40</v>
      </c>
      <c r="P10" s="109">
        <v>32562.5</v>
      </c>
      <c r="Q10" s="110">
        <v>42732</v>
      </c>
    </row>
    <row r="11" spans="1:17" x14ac:dyDescent="0.25">
      <c r="A11" s="16"/>
      <c r="B11" s="107"/>
      <c r="C11" s="104"/>
      <c r="D11" s="41"/>
      <c r="E11" s="101"/>
      <c r="F11" s="41"/>
      <c r="G11" s="113">
        <f t="shared" si="0"/>
        <v>0</v>
      </c>
      <c r="H11" s="114"/>
      <c r="K11" s="85">
        <f>119873.82+94397+3637.78</f>
        <v>217908.6</v>
      </c>
      <c r="L11" s="177" t="s">
        <v>49</v>
      </c>
      <c r="M11" s="105">
        <v>217908.6</v>
      </c>
      <c r="N11" s="162"/>
      <c r="O11" s="160">
        <v>3378171</v>
      </c>
      <c r="P11" s="41">
        <v>64000</v>
      </c>
      <c r="Q11" s="110">
        <v>42731</v>
      </c>
    </row>
    <row r="12" spans="1:17" x14ac:dyDescent="0.25">
      <c r="A12" s="16"/>
      <c r="B12" s="107"/>
      <c r="C12" s="104"/>
      <c r="D12" s="41"/>
      <c r="E12" s="101"/>
      <c r="F12" s="41"/>
      <c r="G12" s="113">
        <f t="shared" si="0"/>
        <v>0</v>
      </c>
      <c r="H12" s="114"/>
      <c r="K12" s="85">
        <f>160957.72+124600.28</f>
        <v>285558</v>
      </c>
      <c r="L12" s="177" t="s">
        <v>47</v>
      </c>
      <c r="M12" s="105">
        <v>285558</v>
      </c>
      <c r="N12" s="163"/>
      <c r="O12" s="160">
        <v>3378172</v>
      </c>
      <c r="P12" s="41">
        <v>25000</v>
      </c>
      <c r="Q12" s="110">
        <v>42731</v>
      </c>
    </row>
    <row r="13" spans="1:17" x14ac:dyDescent="0.25">
      <c r="A13" s="16"/>
      <c r="B13" s="107"/>
      <c r="C13" s="104"/>
      <c r="D13" s="41"/>
      <c r="E13" s="101"/>
      <c r="F13" s="41"/>
      <c r="G13" s="113">
        <f t="shared" si="0"/>
        <v>0</v>
      </c>
      <c r="H13" s="114"/>
      <c r="K13" s="85">
        <f>69015.72+38823.18</f>
        <v>107838.9</v>
      </c>
      <c r="L13" s="177" t="s">
        <v>48</v>
      </c>
      <c r="M13" s="105">
        <v>107838.9</v>
      </c>
      <c r="N13" s="159"/>
      <c r="O13" s="160">
        <v>3378173</v>
      </c>
      <c r="P13" s="41">
        <v>25000</v>
      </c>
      <c r="Q13" s="110">
        <v>42731</v>
      </c>
    </row>
    <row r="14" spans="1:17" x14ac:dyDescent="0.25">
      <c r="A14" s="117"/>
      <c r="B14" s="107"/>
      <c r="C14" s="104"/>
      <c r="D14" s="41"/>
      <c r="E14" s="101"/>
      <c r="F14" s="41"/>
      <c r="G14" s="113">
        <f t="shared" si="0"/>
        <v>0</v>
      </c>
      <c r="H14" s="114"/>
      <c r="K14" s="85">
        <v>6539.2</v>
      </c>
      <c r="L14" s="177" t="s">
        <v>50</v>
      </c>
      <c r="M14" s="105">
        <v>6539.2</v>
      </c>
      <c r="N14" s="159"/>
      <c r="O14" s="160">
        <v>3378174</v>
      </c>
      <c r="P14" s="41">
        <v>15674.5</v>
      </c>
      <c r="Q14" s="110">
        <v>42731</v>
      </c>
    </row>
    <row r="15" spans="1:17" x14ac:dyDescent="0.25">
      <c r="A15" s="16"/>
      <c r="B15" s="107"/>
      <c r="C15" s="104"/>
      <c r="D15" s="41"/>
      <c r="E15" s="101"/>
      <c r="F15" s="41"/>
      <c r="G15" s="113">
        <f t="shared" si="0"/>
        <v>0</v>
      </c>
      <c r="H15" s="114"/>
      <c r="K15" s="85">
        <v>7544.2</v>
      </c>
      <c r="L15" s="177" t="s">
        <v>51</v>
      </c>
      <c r="M15" s="105">
        <v>7544.2</v>
      </c>
      <c r="N15" s="159"/>
      <c r="O15" s="160">
        <v>3378175</v>
      </c>
      <c r="P15" s="41">
        <v>18328</v>
      </c>
      <c r="Q15" s="110">
        <v>42732</v>
      </c>
    </row>
    <row r="16" spans="1:17" x14ac:dyDescent="0.25">
      <c r="A16" s="16"/>
      <c r="B16" s="107"/>
      <c r="C16" s="104"/>
      <c r="D16" s="41"/>
      <c r="E16" s="101"/>
      <c r="F16" s="41"/>
      <c r="G16" s="113">
        <f t="shared" si="0"/>
        <v>0</v>
      </c>
      <c r="H16" s="114"/>
      <c r="K16" s="85">
        <f>22730.52+16216.28</f>
        <v>38946.800000000003</v>
      </c>
      <c r="L16" s="177" t="s">
        <v>52</v>
      </c>
      <c r="M16" s="105">
        <v>38946.800000000003</v>
      </c>
      <c r="N16" s="159"/>
      <c r="O16" s="160">
        <v>3301163</v>
      </c>
      <c r="P16" s="41">
        <v>103191</v>
      </c>
      <c r="Q16" s="110">
        <v>42735</v>
      </c>
    </row>
    <row r="17" spans="1:17" x14ac:dyDescent="0.25">
      <c r="A17" s="16"/>
      <c r="B17" s="107"/>
      <c r="C17" s="104"/>
      <c r="D17" s="41"/>
      <c r="E17" s="101"/>
      <c r="F17" s="41"/>
      <c r="G17" s="113">
        <f t="shared" si="0"/>
        <v>0</v>
      </c>
      <c r="H17" s="114"/>
      <c r="K17" s="85">
        <v>4258.8010000000004</v>
      </c>
      <c r="L17" s="161" t="s">
        <v>53</v>
      </c>
      <c r="M17" s="105">
        <v>4258.8</v>
      </c>
      <c r="N17" s="159"/>
      <c r="O17" s="160">
        <v>3378176</v>
      </c>
      <c r="P17" s="41">
        <v>45000</v>
      </c>
      <c r="Q17" s="110">
        <v>42733</v>
      </c>
    </row>
    <row r="18" spans="1:17" x14ac:dyDescent="0.25">
      <c r="A18" s="16"/>
      <c r="B18" s="107"/>
      <c r="C18" s="99"/>
      <c r="D18" s="100"/>
      <c r="E18" s="101"/>
      <c r="F18" s="100"/>
      <c r="G18" s="113">
        <f t="shared" si="0"/>
        <v>0</v>
      </c>
      <c r="H18" s="114"/>
      <c r="K18" s="85">
        <v>6612</v>
      </c>
      <c r="L18" s="161" t="s">
        <v>54</v>
      </c>
      <c r="M18" s="105">
        <v>6612</v>
      </c>
      <c r="N18" s="159"/>
      <c r="O18" s="160">
        <v>3378177</v>
      </c>
      <c r="P18" s="41">
        <v>49397</v>
      </c>
      <c r="Q18" s="110">
        <v>42733</v>
      </c>
    </row>
    <row r="19" spans="1:17" x14ac:dyDescent="0.25">
      <c r="A19" s="16"/>
      <c r="B19" s="107"/>
      <c r="C19" s="99"/>
      <c r="D19" s="100"/>
      <c r="E19" s="101"/>
      <c r="F19" s="100"/>
      <c r="G19" s="113">
        <f t="shared" si="0"/>
        <v>0</v>
      </c>
      <c r="H19" s="114"/>
      <c r="K19" s="85">
        <v>7729.4</v>
      </c>
      <c r="L19" s="161" t="s">
        <v>55</v>
      </c>
      <c r="M19" s="105">
        <v>7729.4</v>
      </c>
      <c r="N19" s="159"/>
      <c r="O19" s="160" t="s">
        <v>40</v>
      </c>
      <c r="P19" s="41">
        <v>113859</v>
      </c>
      <c r="Q19" s="110">
        <v>42738</v>
      </c>
    </row>
    <row r="20" spans="1:17" x14ac:dyDescent="0.25">
      <c r="A20" s="16"/>
      <c r="B20" s="107"/>
      <c r="C20" s="99"/>
      <c r="D20" s="100"/>
      <c r="E20" s="101"/>
      <c r="F20" s="100"/>
      <c r="G20" s="113">
        <f t="shared" si="0"/>
        <v>0</v>
      </c>
      <c r="H20" s="114"/>
      <c r="K20" s="85">
        <f>21311.92+1834.18</f>
        <v>23146.1</v>
      </c>
      <c r="L20" s="99" t="s">
        <v>28</v>
      </c>
      <c r="M20" s="100">
        <v>23146.1</v>
      </c>
      <c r="N20" s="159"/>
      <c r="O20" s="160">
        <v>3378178</v>
      </c>
      <c r="P20" s="41">
        <v>50000</v>
      </c>
      <c r="Q20" s="110">
        <v>42734</v>
      </c>
    </row>
    <row r="21" spans="1:17" ht="16.5" customHeight="1" x14ac:dyDescent="0.25">
      <c r="A21" s="16"/>
      <c r="B21" s="107"/>
      <c r="C21" s="99"/>
      <c r="D21" s="100"/>
      <c r="E21" s="101"/>
      <c r="F21" s="100"/>
      <c r="G21" s="113">
        <f t="shared" si="0"/>
        <v>0</v>
      </c>
      <c r="H21" s="114"/>
      <c r="K21" s="83">
        <f>30771.32+74219.88</f>
        <v>104991.20000000001</v>
      </c>
      <c r="L21" s="99" t="s">
        <v>30</v>
      </c>
      <c r="M21" s="100">
        <v>104991.2</v>
      </c>
      <c r="N21" s="159"/>
      <c r="O21" s="160">
        <v>3378180</v>
      </c>
      <c r="P21" s="41">
        <v>736.5</v>
      </c>
      <c r="Q21" s="110">
        <v>42734</v>
      </c>
    </row>
    <row r="22" spans="1:17" ht="16.5" customHeight="1" x14ac:dyDescent="0.25">
      <c r="A22" s="117"/>
      <c r="B22" s="107"/>
      <c r="C22" s="99"/>
      <c r="D22" s="100"/>
      <c r="E22" s="101"/>
      <c r="F22" s="100"/>
      <c r="G22" s="113">
        <f t="shared" si="0"/>
        <v>0</v>
      </c>
      <c r="H22" s="114"/>
      <c r="K22" s="83">
        <v>10420</v>
      </c>
      <c r="L22" s="99" t="s">
        <v>31</v>
      </c>
      <c r="M22" s="100">
        <v>10420</v>
      </c>
      <c r="N22" s="159"/>
      <c r="O22" s="160" t="s">
        <v>40</v>
      </c>
      <c r="P22" s="41">
        <v>23097.5</v>
      </c>
      <c r="Q22" s="110">
        <v>42730</v>
      </c>
    </row>
    <row r="23" spans="1:17" x14ac:dyDescent="0.25">
      <c r="A23" s="16"/>
      <c r="B23" s="107"/>
      <c r="C23" s="99"/>
      <c r="D23" s="100"/>
      <c r="E23" s="101"/>
      <c r="F23" s="100"/>
      <c r="G23" s="113">
        <f t="shared" si="0"/>
        <v>0</v>
      </c>
      <c r="H23" s="114"/>
      <c r="K23" s="83">
        <f>4003.62+73632.38</f>
        <v>77636</v>
      </c>
      <c r="L23" s="99" t="s">
        <v>32</v>
      </c>
      <c r="M23" s="100">
        <v>77636</v>
      </c>
      <c r="N23" s="159"/>
      <c r="O23" s="160">
        <v>3378179</v>
      </c>
      <c r="P23" s="41">
        <v>60000</v>
      </c>
      <c r="Q23" s="110">
        <v>42735</v>
      </c>
    </row>
    <row r="24" spans="1:17" x14ac:dyDescent="0.25">
      <c r="A24" s="16"/>
      <c r="B24" s="107"/>
      <c r="C24" s="99"/>
      <c r="D24" s="100"/>
      <c r="E24" s="101"/>
      <c r="F24" s="100"/>
      <c r="G24" s="113">
        <f t="shared" si="0"/>
        <v>0</v>
      </c>
      <c r="H24" s="114"/>
      <c r="K24" s="83">
        <v>1665</v>
      </c>
      <c r="L24" s="99" t="s">
        <v>33</v>
      </c>
      <c r="M24" s="100">
        <v>1665</v>
      </c>
      <c r="N24" s="159"/>
      <c r="O24" s="160">
        <v>3378181</v>
      </c>
      <c r="P24" s="41">
        <v>50000</v>
      </c>
      <c r="Q24" s="110">
        <v>42735</v>
      </c>
    </row>
    <row r="25" spans="1:17" x14ac:dyDescent="0.25">
      <c r="A25" s="16"/>
      <c r="B25" s="107"/>
      <c r="C25" s="118"/>
      <c r="D25" s="119"/>
      <c r="E25" s="101"/>
      <c r="F25" s="119"/>
      <c r="G25" s="113">
        <f t="shared" si="0"/>
        <v>0</v>
      </c>
      <c r="H25" s="114"/>
      <c r="K25" s="83">
        <v>68043</v>
      </c>
      <c r="L25" s="104" t="s">
        <v>34</v>
      </c>
      <c r="M25" s="41">
        <v>68043</v>
      </c>
      <c r="N25" s="159"/>
      <c r="O25" s="160">
        <v>3378182</v>
      </c>
      <c r="P25" s="41">
        <v>32575.5</v>
      </c>
      <c r="Q25" s="110">
        <v>42735</v>
      </c>
    </row>
    <row r="26" spans="1:17" x14ac:dyDescent="0.25">
      <c r="A26" s="16"/>
      <c r="B26" s="107"/>
      <c r="C26" s="99"/>
      <c r="D26" s="100"/>
      <c r="E26" s="101"/>
      <c r="F26" s="100"/>
      <c r="G26" s="113">
        <f t="shared" si="0"/>
        <v>0</v>
      </c>
      <c r="H26" s="114"/>
      <c r="K26" s="83">
        <v>647.79999999999995</v>
      </c>
      <c r="L26" s="104" t="s">
        <v>35</v>
      </c>
      <c r="M26" s="41">
        <v>568.79999999999995</v>
      </c>
      <c r="N26" s="159"/>
      <c r="O26" s="160">
        <v>3378183</v>
      </c>
      <c r="P26" s="41">
        <v>60000</v>
      </c>
      <c r="Q26" s="110">
        <v>42737</v>
      </c>
    </row>
    <row r="27" spans="1:17" x14ac:dyDescent="0.25">
      <c r="A27" s="16"/>
      <c r="B27" s="107"/>
      <c r="C27" s="99"/>
      <c r="D27" s="100"/>
      <c r="E27" s="101"/>
      <c r="F27" s="100"/>
      <c r="G27" s="113">
        <f t="shared" si="0"/>
        <v>0</v>
      </c>
      <c r="H27" s="114"/>
      <c r="K27" s="83"/>
      <c r="L27" s="99"/>
      <c r="M27" s="100"/>
      <c r="N27" s="159"/>
      <c r="O27" s="160">
        <v>3378184</v>
      </c>
      <c r="P27" s="41">
        <v>25232</v>
      </c>
      <c r="Q27" s="110">
        <v>42737</v>
      </c>
    </row>
    <row r="28" spans="1:17" x14ac:dyDescent="0.25">
      <c r="A28" s="16"/>
      <c r="B28" s="107"/>
      <c r="C28" s="99"/>
      <c r="D28" s="100"/>
      <c r="E28" s="101"/>
      <c r="F28" s="100"/>
      <c r="G28" s="113">
        <f t="shared" si="0"/>
        <v>0</v>
      </c>
      <c r="H28" s="114"/>
      <c r="K28" s="83"/>
      <c r="L28" s="99"/>
      <c r="M28" s="100"/>
      <c r="N28" s="159"/>
      <c r="O28" s="160">
        <v>3378185</v>
      </c>
      <c r="P28" s="41">
        <v>15000</v>
      </c>
      <c r="Q28" s="110">
        <v>42738</v>
      </c>
    </row>
    <row r="29" spans="1:17" x14ac:dyDescent="0.25">
      <c r="A29" s="16"/>
      <c r="B29" s="107"/>
      <c r="C29" s="99"/>
      <c r="D29" s="100"/>
      <c r="E29" s="101"/>
      <c r="F29" s="100"/>
      <c r="G29" s="113">
        <f t="shared" si="0"/>
        <v>0</v>
      </c>
      <c r="H29" s="114"/>
      <c r="K29" s="83"/>
      <c r="L29" s="99"/>
      <c r="M29" s="100"/>
      <c r="N29" s="159"/>
      <c r="O29" s="160">
        <v>3378186</v>
      </c>
      <c r="P29" s="41">
        <v>30000</v>
      </c>
      <c r="Q29" s="110">
        <v>42738</v>
      </c>
    </row>
    <row r="30" spans="1:17" x14ac:dyDescent="0.25">
      <c r="A30" s="16"/>
      <c r="B30" s="107"/>
      <c r="C30" s="99"/>
      <c r="D30" s="100"/>
      <c r="E30" s="101"/>
      <c r="F30" s="100"/>
      <c r="G30" s="113">
        <f t="shared" si="0"/>
        <v>0</v>
      </c>
      <c r="H30" s="114"/>
      <c r="K30" s="83"/>
      <c r="L30" s="99"/>
      <c r="M30" s="100"/>
      <c r="N30" s="159"/>
      <c r="O30" s="160">
        <v>3378187</v>
      </c>
      <c r="P30" s="41">
        <v>29476.5</v>
      </c>
      <c r="Q30" s="110">
        <v>42738</v>
      </c>
    </row>
    <row r="31" spans="1:17" x14ac:dyDescent="0.25">
      <c r="A31" s="16"/>
      <c r="B31" s="107"/>
      <c r="C31" s="118"/>
      <c r="D31" s="119"/>
      <c r="E31" s="101"/>
      <c r="F31" s="119"/>
      <c r="G31" s="113">
        <f t="shared" si="0"/>
        <v>0</v>
      </c>
      <c r="H31" s="114"/>
      <c r="K31" s="83"/>
      <c r="L31" s="99"/>
      <c r="M31" s="100"/>
      <c r="N31" s="159"/>
      <c r="O31" s="160">
        <v>3378188</v>
      </c>
      <c r="P31" s="41">
        <v>32605.5</v>
      </c>
      <c r="Q31" s="110">
        <v>42739</v>
      </c>
    </row>
    <row r="32" spans="1:17" x14ac:dyDescent="0.25">
      <c r="A32" s="16"/>
      <c r="B32" s="107"/>
      <c r="C32" s="99"/>
      <c r="D32" s="100"/>
      <c r="E32" s="101"/>
      <c r="F32" s="100"/>
      <c r="G32" s="113">
        <f t="shared" si="0"/>
        <v>0</v>
      </c>
      <c r="H32" s="114"/>
      <c r="L32" s="120"/>
      <c r="M32" s="164"/>
      <c r="N32" s="120"/>
      <c r="O32" s="165">
        <v>3378068</v>
      </c>
      <c r="P32" s="27">
        <v>50000</v>
      </c>
      <c r="Q32" s="121">
        <v>42742</v>
      </c>
    </row>
    <row r="33" spans="1:17" x14ac:dyDescent="0.25">
      <c r="A33" s="16"/>
      <c r="B33" s="107"/>
      <c r="C33" s="99"/>
      <c r="D33" s="100"/>
      <c r="E33" s="101"/>
      <c r="F33" s="100"/>
      <c r="G33" s="113">
        <f t="shared" si="0"/>
        <v>0</v>
      </c>
      <c r="H33" s="114"/>
      <c r="L33" s="120"/>
      <c r="M33" s="164"/>
      <c r="N33" s="120"/>
      <c r="O33" s="165">
        <v>3378070</v>
      </c>
      <c r="P33" s="27">
        <v>40000</v>
      </c>
      <c r="Q33" s="121">
        <v>42742</v>
      </c>
    </row>
    <row r="34" spans="1:17" x14ac:dyDescent="0.25">
      <c r="A34" s="16"/>
      <c r="B34" s="107"/>
      <c r="C34" s="118"/>
      <c r="D34" s="119"/>
      <c r="E34" s="101"/>
      <c r="F34" s="119"/>
      <c r="G34" s="113">
        <f t="shared" si="0"/>
        <v>0</v>
      </c>
      <c r="H34" s="114"/>
      <c r="L34" s="120"/>
      <c r="M34" s="164"/>
      <c r="N34" s="120"/>
      <c r="O34" s="165">
        <v>3378189</v>
      </c>
      <c r="P34" s="27">
        <v>308.5</v>
      </c>
      <c r="Q34" s="121">
        <v>42740</v>
      </c>
    </row>
    <row r="35" spans="1:17" ht="16.5" customHeight="1" x14ac:dyDescent="0.25">
      <c r="B35" s="107"/>
      <c r="C35" s="111"/>
      <c r="D35" s="112"/>
      <c r="E35" s="101"/>
      <c r="F35" s="112"/>
      <c r="G35" s="113">
        <f t="shared" si="0"/>
        <v>0</v>
      </c>
      <c r="L35" s="120"/>
      <c r="M35" s="164"/>
      <c r="N35" s="120"/>
      <c r="O35" s="160">
        <v>3378069</v>
      </c>
      <c r="P35" s="41">
        <v>66000</v>
      </c>
      <c r="Q35" s="110">
        <v>42742</v>
      </c>
    </row>
    <row r="36" spans="1:17" x14ac:dyDescent="0.25">
      <c r="B36" s="107"/>
      <c r="C36" s="111"/>
      <c r="D36" s="112"/>
      <c r="E36" s="101"/>
      <c r="F36" s="112"/>
      <c r="G36" s="113">
        <f t="shared" si="0"/>
        <v>0</v>
      </c>
      <c r="H36"/>
      <c r="L36" s="120"/>
      <c r="M36" s="164"/>
      <c r="N36" s="120"/>
      <c r="O36" s="160" t="s">
        <v>40</v>
      </c>
      <c r="P36" s="41">
        <v>8000</v>
      </c>
      <c r="Q36" s="110">
        <v>42742</v>
      </c>
    </row>
    <row r="37" spans="1:17" x14ac:dyDescent="0.25">
      <c r="A37" s="122"/>
      <c r="B37" s="107"/>
      <c r="C37" s="104"/>
      <c r="D37" s="41"/>
      <c r="E37" s="101"/>
      <c r="F37" s="41"/>
      <c r="G37" s="113">
        <f t="shared" si="0"/>
        <v>0</v>
      </c>
      <c r="H37"/>
      <c r="L37" s="120"/>
      <c r="M37" s="164"/>
      <c r="N37" s="120"/>
      <c r="O37" s="160">
        <v>3378191</v>
      </c>
      <c r="P37" s="41">
        <v>280</v>
      </c>
      <c r="Q37" s="110">
        <v>42741</v>
      </c>
    </row>
    <row r="38" spans="1:17" x14ac:dyDescent="0.25">
      <c r="B38" s="107"/>
      <c r="C38" s="104"/>
      <c r="D38" s="41"/>
      <c r="E38" s="101"/>
      <c r="F38" s="41"/>
      <c r="G38" s="123">
        <f t="shared" si="0"/>
        <v>0</v>
      </c>
      <c r="H38"/>
      <c r="L38" s="120"/>
      <c r="M38" s="164"/>
      <c r="N38" s="120"/>
      <c r="O38" s="160" t="s">
        <v>40</v>
      </c>
      <c r="P38" s="41">
        <v>48000</v>
      </c>
      <c r="Q38" s="110">
        <v>42742</v>
      </c>
    </row>
    <row r="39" spans="1:17" ht="19.5" customHeight="1" x14ac:dyDescent="0.25">
      <c r="B39" s="107"/>
      <c r="C39" s="104"/>
      <c r="D39" s="41"/>
      <c r="E39" s="101"/>
      <c r="F39" s="41"/>
      <c r="G39" s="123">
        <f t="shared" si="0"/>
        <v>0</v>
      </c>
      <c r="H39"/>
      <c r="L39" s="120"/>
      <c r="M39" s="164"/>
      <c r="N39" s="120"/>
      <c r="O39" s="160">
        <v>3378193</v>
      </c>
      <c r="P39" s="41">
        <v>19598</v>
      </c>
      <c r="Q39" s="110">
        <v>42742</v>
      </c>
    </row>
    <row r="40" spans="1:17" ht="16.5" customHeight="1" x14ac:dyDescent="0.25">
      <c r="B40" s="107"/>
      <c r="C40" s="104"/>
      <c r="D40" s="41"/>
      <c r="E40" s="101"/>
      <c r="F40" s="41"/>
      <c r="G40" s="123">
        <f t="shared" si="0"/>
        <v>0</v>
      </c>
      <c r="H40"/>
      <c r="L40" s="120"/>
      <c r="M40" s="164"/>
      <c r="N40" s="120"/>
      <c r="O40" s="160">
        <v>3378190</v>
      </c>
      <c r="P40" s="41">
        <v>445</v>
      </c>
      <c r="Q40" s="110">
        <v>42741</v>
      </c>
    </row>
    <row r="41" spans="1:17" ht="16.5" thickBot="1" x14ac:dyDescent="0.3">
      <c r="B41" s="107"/>
      <c r="C41" s="143"/>
      <c r="D41" s="106"/>
      <c r="E41" s="125"/>
      <c r="F41" s="120"/>
      <c r="G41" s="126">
        <f t="shared" ref="G41:G49" si="1">D41-F41</f>
        <v>0</v>
      </c>
      <c r="H41"/>
      <c r="K41" s="83"/>
      <c r="L41" s="166"/>
      <c r="M41" s="167"/>
      <c r="N41" s="168"/>
      <c r="O41" s="160"/>
      <c r="P41" s="41"/>
      <c r="Q41" s="110"/>
    </row>
    <row r="42" spans="1:17" ht="16.5" thickTop="1" x14ac:dyDescent="0.25">
      <c r="B42" s="107"/>
      <c r="C42" s="143"/>
      <c r="D42" s="106"/>
      <c r="E42" s="125"/>
      <c r="F42" s="120"/>
      <c r="G42" s="126">
        <f t="shared" si="1"/>
        <v>0</v>
      </c>
      <c r="H42"/>
      <c r="K42" s="85">
        <f>SUM(K4:K41)</f>
        <v>1401053.1810000001</v>
      </c>
      <c r="L42" s="169"/>
      <c r="M42" s="170">
        <f>SUM(M4:M41)</f>
        <v>1400969.54</v>
      </c>
      <c r="N42" s="171"/>
      <c r="O42" s="172"/>
      <c r="P42" s="173">
        <f>SUM(P4:P41)</f>
        <v>1401053</v>
      </c>
      <c r="Q42" s="174"/>
    </row>
    <row r="43" spans="1:17" ht="16.5" thickBot="1" x14ac:dyDescent="0.3">
      <c r="B43" s="107"/>
      <c r="C43" s="104"/>
      <c r="D43" s="106"/>
      <c r="E43" s="110"/>
      <c r="F43" s="124"/>
      <c r="G43" s="41">
        <f t="shared" si="1"/>
        <v>0</v>
      </c>
      <c r="H43"/>
    </row>
    <row r="44" spans="1:17" x14ac:dyDescent="0.25">
      <c r="B44" s="107"/>
      <c r="C44" s="104"/>
      <c r="D44" s="106"/>
      <c r="E44" s="110"/>
      <c r="F44" s="124"/>
      <c r="G44" s="41">
        <f t="shared" si="1"/>
        <v>0</v>
      </c>
      <c r="H44"/>
      <c r="M44" s="198" t="s">
        <v>58</v>
      </c>
      <c r="N44" s="199"/>
      <c r="O44" s="200"/>
    </row>
    <row r="45" spans="1:17" ht="16.5" thickBot="1" x14ac:dyDescent="0.3">
      <c r="B45" s="107"/>
      <c r="C45" s="104"/>
      <c r="D45" s="106"/>
      <c r="E45" s="110"/>
      <c r="F45" s="124"/>
      <c r="G45" s="41">
        <f t="shared" si="1"/>
        <v>0</v>
      </c>
      <c r="H45"/>
      <c r="M45" s="201"/>
      <c r="N45" s="202"/>
      <c r="O45" s="203"/>
    </row>
    <row r="46" spans="1:17" x14ac:dyDescent="0.25">
      <c r="B46" s="127"/>
      <c r="C46" s="128"/>
      <c r="D46" s="105"/>
      <c r="E46" s="121"/>
      <c r="F46" s="124"/>
      <c r="G46" s="41">
        <f t="shared" si="1"/>
        <v>0</v>
      </c>
    </row>
    <row r="47" spans="1:17" x14ac:dyDescent="0.25">
      <c r="B47" s="127"/>
      <c r="C47" s="129"/>
      <c r="D47" s="105"/>
      <c r="E47" s="121"/>
      <c r="F47" s="124"/>
      <c r="G47" s="41">
        <f t="shared" si="1"/>
        <v>0</v>
      </c>
    </row>
    <row r="48" spans="1:17" ht="19.5" customHeight="1" x14ac:dyDescent="0.25">
      <c r="B48" s="127"/>
      <c r="C48" s="129"/>
      <c r="D48" s="105"/>
      <c r="E48" s="121"/>
      <c r="F48" s="124"/>
      <c r="G48" s="41">
        <f t="shared" si="1"/>
        <v>0</v>
      </c>
    </row>
    <row r="49" spans="2:8" ht="16.5" customHeight="1" thickBot="1" x14ac:dyDescent="0.3">
      <c r="B49"/>
      <c r="C49" s="130"/>
      <c r="D49" s="131"/>
      <c r="E49" s="130"/>
      <c r="F49" s="132"/>
      <c r="G49" s="41">
        <f t="shared" si="1"/>
        <v>0</v>
      </c>
    </row>
    <row r="50" spans="2:8" ht="16.5" thickTop="1" x14ac:dyDescent="0.25">
      <c r="B50"/>
      <c r="C50"/>
      <c r="D50" s="133">
        <f>SUM(D4:D49)</f>
        <v>286470.09999999998</v>
      </c>
      <c r="E50" s="134"/>
      <c r="F50" s="135">
        <f>SUM(F4:F49)</f>
        <v>286553.56</v>
      </c>
      <c r="G50" s="135">
        <f>SUM(G4:G49)</f>
        <v>-83.460000000000036</v>
      </c>
    </row>
    <row r="51" spans="2:8" ht="15" x14ac:dyDescent="0.25">
      <c r="C51" s="122"/>
      <c r="E51"/>
    </row>
    <row r="52" spans="2:8" ht="15" x14ac:dyDescent="0.25">
      <c r="C52" s="122"/>
      <c r="E52"/>
    </row>
    <row r="53" spans="2:8" ht="15" x14ac:dyDescent="0.25">
      <c r="B53"/>
      <c r="C53" s="122"/>
      <c r="E53"/>
      <c r="F53"/>
      <c r="G53"/>
      <c r="H53"/>
    </row>
    <row r="54" spans="2:8" ht="15" x14ac:dyDescent="0.25">
      <c r="B54"/>
      <c r="C54" s="122"/>
      <c r="E54"/>
      <c r="F54"/>
      <c r="G54"/>
      <c r="H54"/>
    </row>
    <row r="55" spans="2:8" ht="15" x14ac:dyDescent="0.25">
      <c r="B55"/>
      <c r="C55" s="122"/>
      <c r="E55"/>
      <c r="F55"/>
      <c r="G55"/>
      <c r="H55"/>
    </row>
    <row r="56" spans="2:8" ht="15" x14ac:dyDescent="0.25">
      <c r="B56"/>
      <c r="C56" s="122"/>
      <c r="E56"/>
      <c r="F56"/>
      <c r="G56"/>
      <c r="H56"/>
    </row>
    <row r="57" spans="2:8" ht="15" x14ac:dyDescent="0.25">
      <c r="B57"/>
      <c r="C57" s="136"/>
      <c r="E57"/>
      <c r="F57"/>
      <c r="G57"/>
      <c r="H57"/>
    </row>
    <row r="58" spans="2:8" ht="15" x14ac:dyDescent="0.25">
      <c r="B58"/>
      <c r="C58" s="136"/>
      <c r="E58"/>
      <c r="F58"/>
      <c r="G58"/>
      <c r="H58"/>
    </row>
    <row r="59" spans="2:8" x14ac:dyDescent="0.25">
      <c r="B59"/>
      <c r="C59" s="137"/>
      <c r="F59"/>
      <c r="G59"/>
      <c r="H59"/>
    </row>
    <row r="60" spans="2:8" x14ac:dyDescent="0.25">
      <c r="B60"/>
      <c r="C60" s="138"/>
      <c r="F60"/>
      <c r="G60"/>
      <c r="H60"/>
    </row>
    <row r="62" spans="2:8" ht="15" x14ac:dyDescent="0.25">
      <c r="B62"/>
      <c r="C62" s="122"/>
      <c r="E62"/>
      <c r="F62"/>
      <c r="G62"/>
      <c r="H62"/>
    </row>
    <row r="63" spans="2:8" ht="15" x14ac:dyDescent="0.25">
      <c r="B63"/>
      <c r="C63" s="122"/>
      <c r="E63"/>
      <c r="F63"/>
      <c r="G63"/>
      <c r="H63"/>
    </row>
    <row r="64" spans="2:8" ht="15" x14ac:dyDescent="0.25">
      <c r="B64"/>
      <c r="C64" s="139">
        <v>42739</v>
      </c>
      <c r="D64" s="83">
        <v>25651</v>
      </c>
      <c r="E64" t="s">
        <v>57</v>
      </c>
      <c r="F64"/>
      <c r="G64"/>
      <c r="H64"/>
    </row>
    <row r="65" spans="2:8" ht="15" x14ac:dyDescent="0.25">
      <c r="B65"/>
      <c r="C65" s="139">
        <v>42740</v>
      </c>
      <c r="D65" s="83">
        <v>17179</v>
      </c>
      <c r="E65" t="s">
        <v>57</v>
      </c>
      <c r="F65"/>
      <c r="G65"/>
      <c r="H65"/>
    </row>
    <row r="66" spans="2:8" ht="15" x14ac:dyDescent="0.25">
      <c r="B66">
        <v>0</v>
      </c>
      <c r="C66" s="139">
        <v>42743</v>
      </c>
      <c r="D66" s="83">
        <v>5636</v>
      </c>
      <c r="E66" t="s">
        <v>68</v>
      </c>
      <c r="F66"/>
      <c r="G66"/>
      <c r="H66"/>
    </row>
    <row r="67" spans="2:8" ht="15" x14ac:dyDescent="0.25">
      <c r="B67"/>
      <c r="C67" s="140"/>
      <c r="D67" s="83">
        <v>0</v>
      </c>
      <c r="F67"/>
      <c r="G67"/>
      <c r="H67"/>
    </row>
    <row r="68" spans="2:8" ht="15" x14ac:dyDescent="0.25">
      <c r="B68"/>
      <c r="C68" s="140"/>
      <c r="D68" s="83">
        <v>0</v>
      </c>
      <c r="F68"/>
      <c r="G68"/>
      <c r="H68"/>
    </row>
    <row r="69" spans="2:8" ht="15" x14ac:dyDescent="0.25">
      <c r="C69" s="140"/>
      <c r="D69" s="3">
        <f>SUM(D64:D68)</f>
        <v>48466</v>
      </c>
    </row>
    <row r="70" spans="2:8" ht="15" x14ac:dyDescent="0.25">
      <c r="C70" s="140"/>
    </row>
    <row r="71" spans="2:8" ht="15" x14ac:dyDescent="0.25">
      <c r="C71" s="140"/>
    </row>
    <row r="72" spans="2:8" ht="15" x14ac:dyDescent="0.25">
      <c r="C72" s="140"/>
    </row>
    <row r="73" spans="2:8" ht="15" x14ac:dyDescent="0.25">
      <c r="C73" s="140"/>
    </row>
    <row r="74" spans="2:8" ht="15" x14ac:dyDescent="0.25">
      <c r="C74" s="140"/>
    </row>
    <row r="75" spans="2:8" ht="15" x14ac:dyDescent="0.25">
      <c r="C75" s="140"/>
    </row>
    <row r="76" spans="2:8" ht="15" x14ac:dyDescent="0.25">
      <c r="C76" s="140"/>
    </row>
    <row r="77" spans="2:8" ht="15" x14ac:dyDescent="0.25">
      <c r="C77" s="140"/>
    </row>
    <row r="78" spans="2:8" x14ac:dyDescent="0.25">
      <c r="C78" s="141"/>
    </row>
    <row r="79" spans="2:8" x14ac:dyDescent="0.25">
      <c r="C79" s="141"/>
    </row>
    <row r="80" spans="2:8" x14ac:dyDescent="0.25">
      <c r="C80" s="141"/>
    </row>
    <row r="81" spans="3:3" x14ac:dyDescent="0.25">
      <c r="C81" s="141"/>
    </row>
    <row r="82" spans="3:3" x14ac:dyDescent="0.25">
      <c r="C82" s="141"/>
    </row>
    <row r="83" spans="3:3" x14ac:dyDescent="0.25">
      <c r="C83" s="141"/>
    </row>
    <row r="84" spans="3:3" x14ac:dyDescent="0.25">
      <c r="C84" s="141"/>
    </row>
    <row r="85" spans="3:3" x14ac:dyDescent="0.25">
      <c r="C85" s="141"/>
    </row>
    <row r="86" spans="3:3" x14ac:dyDescent="0.25">
      <c r="C86" s="141"/>
    </row>
    <row r="87" spans="3:3" x14ac:dyDescent="0.25">
      <c r="C87" s="141"/>
    </row>
    <row r="88" spans="3:3" x14ac:dyDescent="0.25">
      <c r="C88" s="141"/>
    </row>
    <row r="89" spans="3:3" x14ac:dyDescent="0.25">
      <c r="C89" s="141"/>
    </row>
    <row r="90" spans="3:3" x14ac:dyDescent="0.25">
      <c r="C90" s="141"/>
    </row>
    <row r="91" spans="3:3" x14ac:dyDescent="0.25">
      <c r="C91" s="141"/>
    </row>
    <row r="92" spans="3:3" x14ac:dyDescent="0.25">
      <c r="C92" s="141"/>
    </row>
    <row r="93" spans="3:3" x14ac:dyDescent="0.25">
      <c r="C93" s="141"/>
    </row>
    <row r="94" spans="3:3" x14ac:dyDescent="0.25">
      <c r="C94" s="141"/>
    </row>
    <row r="95" spans="3:3" x14ac:dyDescent="0.25">
      <c r="C95" s="141"/>
    </row>
    <row r="96" spans="3:3" x14ac:dyDescent="0.25">
      <c r="C96" s="142"/>
    </row>
    <row r="97" spans="3:3" x14ac:dyDescent="0.25">
      <c r="C97" s="142"/>
    </row>
    <row r="98" spans="3:3" x14ac:dyDescent="0.25">
      <c r="C98" s="142"/>
    </row>
    <row r="99" spans="3:3" x14ac:dyDescent="0.25">
      <c r="C99" s="142"/>
    </row>
  </sheetData>
  <sortState ref="L11:M13">
    <sortCondition ref="L11:L13"/>
  </sortState>
  <mergeCells count="2">
    <mergeCell ref="L1:L2"/>
    <mergeCell ref="M44:O45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2017     </vt:lpstr>
      <vt:lpstr>REMISIONES ENERO 2017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2017-01-12T18:24:27Z</cp:lastPrinted>
  <dcterms:created xsi:type="dcterms:W3CDTF">2017-01-04T21:27:53Z</dcterms:created>
  <dcterms:modified xsi:type="dcterms:W3CDTF">2017-01-17T15:16:38Z</dcterms:modified>
</cp:coreProperties>
</file>