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0" windowWidth="13500" windowHeight="9735" tabRatio="750" firstSheet="4" activeTab="7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CANALES MAYO  2017   " sheetId="9" r:id="rId9"/>
    <sheet name="FOLIOS MAYO 2017   " sheetId="10" r:id="rId10"/>
    <sheet name="Hoja1" sheetId="12" r:id="rId11"/>
    <sheet name="Hoja2" sheetId="13" r:id="rId12"/>
    <sheet name="Hoja3" sheetId="14" r:id="rId13"/>
    <sheet name="Hoja4" sheetId="15" r:id="rId14"/>
    <sheet name="Hoja11" sheetId="1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9" l="1"/>
  <c r="O31" i="7" l="1"/>
  <c r="L38" i="7" l="1"/>
  <c r="O37" i="7" l="1"/>
  <c r="O26" i="7" l="1"/>
  <c r="O12" i="7" l="1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GZ78" i="9"/>
  <c r="GU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R78" i="9"/>
  <c r="T77" i="9"/>
  <c r="T76" i="9"/>
  <c r="T75" i="9"/>
  <c r="O74" i="9"/>
  <c r="T74" i="9" s="1"/>
  <c r="T73" i="9"/>
  <c r="T72" i="9"/>
  <c r="T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T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I24" i="9"/>
  <c r="H24" i="9"/>
  <c r="G24" i="9"/>
  <c r="F24" i="9"/>
  <c r="E24" i="9"/>
  <c r="D24" i="9"/>
  <c r="C24" i="9"/>
  <c r="B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T9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78" i="9" l="1"/>
  <c r="T81" i="9" s="1"/>
  <c r="W40" i="5"/>
  <c r="T13" i="5" l="1"/>
  <c r="T14" i="5"/>
  <c r="T15" i="5"/>
  <c r="P13" i="5"/>
  <c r="P14" i="5"/>
  <c r="T29" i="5"/>
  <c r="P29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23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O1" i="7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F1" i="7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12" i="7" l="1"/>
  <c r="T12" i="7"/>
  <c r="T78" i="7" s="1"/>
  <c r="T81" i="7" s="1"/>
  <c r="T10" i="5"/>
  <c r="P10" i="5"/>
  <c r="P11" i="5"/>
  <c r="G7" i="6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<sst xmlns="http://schemas.openxmlformats.org/spreadsheetml/2006/main" count="1815" uniqueCount="454">
  <si>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</si>
  <si>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</si>
  <si>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</si>
  <si>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</si>
  <si>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</si>
  <si>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</si>
  <si>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</si>
  <si>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</si>
  <si>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</si>
  <si>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</si>
  <si>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</si>
  <si>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</si>
  <si>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</si>
  <si>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</si>
  <si>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</si>
  <si>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</si>
  <si>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</si>
  <si>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</si>
  <si>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</si>
  <si>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</si>
  <si>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</si>
  <si>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</si>
  <si>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</si>
  <si>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</si>
  <si>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</si>
  <si>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</si>
  <si>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</si>
  <si>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</si>
  <si>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</si>
  <si>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</si>
  <si>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</si>
  <si>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</si>
  <si>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</si>
  <si>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</si>
  <si>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</si>
  <si>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</si>
  <si>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</si>
  <si>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</si>
  <si>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</si>
  <si>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</si>
  <si>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</si>
  <si>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</si>
  <si>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</si>
  <si>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</si>
  <si>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</si>
  <si>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</si>
  <si>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</si>
  <si>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</si>
  <si>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</si>
  <si>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</si>
  <si>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</si>
  <si>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</si>
  <si>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</si>
  <si>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</si>
  <si>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</si>
  <si>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</si>
  <si>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</si>
  <si>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</si>
  <si>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</si>
  <si>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</si>
  <si>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</si>
  <si>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</si>
  <si>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</si>
  <si>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</si>
  <si>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</si>
  <si>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</si>
  <si>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</si>
  <si>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</si>
  <si>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</si>
  <si>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</si>
  <si>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</si>
  <si>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</si>
  <si>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</si>
  <si>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</si>
  <si>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</si>
  <si>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</si>
  <si>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</si>
  <si>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</si>
  <si>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</si>
  <si>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</si>
  <si>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</si>
  <si>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</si>
  <si>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</si>
  <si>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</si>
  <si>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</si>
  <si>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</si>
  <si>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</si>
  <si>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</si>
  <si>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</si>
  <si>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</si>
  <si>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</si>
  <si>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</si>
  <si>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</si>
  <si>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</si>
  <si>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</si>
  <si>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</si>
  <si>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</si>
  <si>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</si>
  <si>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</si>
  <si>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</si>
  <si>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</si>
  <si>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</si>
  <si>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</si>
  <si>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</si>
  <si>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</si>
  <si>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</si>
  <si>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</si>
  <si>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</si>
  <si>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</si>
  <si>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</si>
  <si>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</si>
  <si>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</si>
  <si>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</si>
  <si>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</si>
  <si>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</si>
  <si>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</si>
  <si>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</si>
  <si>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</si>
  <si>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</si>
  <si>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</si>
  <si>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</si>
  <si>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</si>
  <si>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</si>
  <si>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</si>
  <si>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</si>
  <si>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</si>
  <si>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</si>
  <si>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</si>
  <si>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</si>
  <si>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</si>
  <si>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</si>
  <si>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</si>
  <si>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</si>
  <si>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</si>
  <si>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</si>
  <si>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</si>
  <si>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</si>
  <si>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</si>
  <si>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</si>
  <si>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</si>
  <si>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</si>
  <si>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</si>
  <si>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</si>
  <si>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</si>
  <si>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</si>
  <si>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</si>
  <si>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</si>
  <si>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</si>
  <si>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</si>
  <si>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</si>
  <si>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</si>
  <si>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</si>
  <si>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</si>
  <si>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</si>
  <si>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</si>
  <si>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</si>
  <si>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</si>
  <si>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</si>
  <si>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</si>
  <si>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</si>
  <si>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</si>
  <si>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</si>
  <si>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</si>
  <si>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</si>
  <si>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</si>
  <si>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</si>
  <si>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</si>
  <si>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</si>
  <si>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</si>
  <si>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</si>
  <si>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</si>
  <si>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</si>
  <si>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</si>
  <si>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</si>
  <si>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</si>
  <si>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</si>
  <si>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</si>
  <si>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</si>
  <si>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</si>
  <si>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</si>
  <si>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</si>
  <si>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</si>
  <si>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</si>
  <si>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</si>
  <si>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</si>
  <si>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</si>
  <si>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</si>
  <si>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</si>
  <si>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</si>
  <si>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</si>
  <si>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</si>
  <si>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</si>
  <si>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</si>
  <si>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</si>
  <si>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</si>
  <si>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</si>
  <si>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</si>
  <si>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</si>
  <si>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</si>
  <si>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</si>
  <si>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</si>
  <si>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</si>
  <si>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</si>
  <si>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</si>
  <si>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</si>
  <si>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</si>
  <si>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</si>
  <si>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</si>
  <si>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</si>
  <si>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</si>
  <si>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</si>
  <si>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</si>
  <si>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</si>
  <si>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</si>
  <si>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</si>
  <si>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</si>
  <si>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</si>
  <si>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</si>
  <si>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</si>
  <si>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</si>
  <si>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</si>
  <si>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</si>
  <si>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</si>
  <si>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</si>
  <si>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</si>
  <si>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</si>
  <si>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</si>
  <si>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</si>
  <si>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</si>
  <si>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</si>
  <si>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</si>
  <si>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</si>
  <si>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</si>
  <si>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</si>
  <si>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</si>
  <si>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</si>
  <si>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</si>
  <si>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</si>
  <si>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</si>
  <si>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</si>
  <si>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</si>
  <si>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</si>
  <si>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</si>
  <si>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</si>
  <si>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</si>
  <si>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</si>
  <si>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</si>
  <si>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</si>
  <si>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</si>
  <si>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</si>
  <si>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</si>
  <si>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</si>
  <si>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</si>
  <si>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</si>
  <si>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</si>
  <si>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</si>
  <si>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</si>
  <si>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</si>
  <si>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</si>
  <si>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</si>
  <si>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</si>
  <si>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</si>
  <si>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</si>
  <si>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</si>
  <si>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</si>
  <si>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</si>
  <si>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</si>
  <si>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</si>
  <si>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</si>
  <si>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</si>
  <si>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</si>
  <si>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</si>
  <si>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</si>
  <si>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</si>
  <si>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</si>
  <si>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</si>
  <si>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</si>
  <si>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</si>
  <si>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</si>
  <si>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</si>
  <si>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</si>
  <si>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</si>
  <si>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</si>
  <si>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</si>
  <si>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</si>
  <si>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</si>
  <si>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</si>
  <si>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</si>
  <si>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</si>
  <si>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</si>
  <si>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</si>
  <si>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</si>
  <si>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</si>
  <si>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</si>
  <si>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</si>
  <si>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</si>
  <si>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</si>
  <si>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</si>
  <si>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</si>
  <si>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</si>
  <si>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</si>
  <si>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</si>
  <si>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</si>
  <si>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</si>
  <si>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</si>
  <si>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</si>
  <si>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</si>
  <si>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</si>
  <si>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</si>
  <si>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</si>
  <si>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</si>
  <si>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</si>
  <si>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</si>
  <si>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</si>
  <si>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</si>
  <si>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</si>
  <si>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</si>
  <si>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</si>
  <si>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</si>
  <si>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</si>
  <si>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</si>
  <si>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</si>
  <si>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</si>
  <si>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</si>
  <si>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</si>
  <si>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</si>
  <si>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</si>
  <si>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</si>
  <si>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</si>
  <si>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</si>
  <si>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</si>
  <si>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</si>
  <si>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</si>
  <si>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</si>
  <si>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</si>
  <si>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</si>
  <si>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</si>
  <si>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</si>
  <si>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</si>
  <si>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</si>
  <si>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</si>
  <si>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</si>
  <si>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</si>
  <si>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</si>
  <si>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</si>
  <si>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</si>
  <si>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</si>
  <si>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</si>
  <si>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</si>
  <si>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</si>
  <si>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</si>
  <si>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</si>
  <si>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</si>
  <si>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</si>
  <si>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</si>
  <si>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</si>
  <si>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</si>
  <si>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</si>
  <si>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</si>
  <si>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</si>
  <si>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</si>
  <si>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</si>
  <si>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</si>
  <si>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</si>
  <si>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</si>
  <si>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</si>
  <si>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</si>
  <si>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</si>
  <si>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</si>
  <si>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</si>
  <si>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</si>
  <si>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</si>
  <si>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</si>
  <si>
    <t>ENTRADAS DEL MES DE     MAYO                          2 0 1 7</t>
  </si>
  <si>
    <t xml:space="preserve">ENTRADAS   DEL  MES   DE  M A Y O      2 0 1 7 </t>
  </si>
  <si>
    <t>2266--2267</t>
  </si>
  <si>
    <t>5305--5306</t>
  </si>
  <si>
    <t>395--396</t>
  </si>
  <si>
    <t>Rivera A-6997</t>
  </si>
  <si>
    <t>Rivera A-6998</t>
  </si>
  <si>
    <t>Rivera A-7043</t>
  </si>
  <si>
    <t>Rivera A-7044</t>
  </si>
  <si>
    <t>Rivera A-7045</t>
  </si>
  <si>
    <t>5308--5309</t>
  </si>
  <si>
    <t>912--913</t>
  </si>
  <si>
    <t>5315--5316</t>
  </si>
  <si>
    <t>5324--5325</t>
  </si>
  <si>
    <t>6014--6015</t>
  </si>
  <si>
    <t>915--916</t>
  </si>
  <si>
    <t>923--924</t>
  </si>
  <si>
    <t>6025--6026</t>
  </si>
  <si>
    <t>Rivera A-7046</t>
  </si>
  <si>
    <t>Rivera A-7047</t>
  </si>
  <si>
    <t>Rivera A-7067</t>
  </si>
  <si>
    <t>Rivera A-7068</t>
  </si>
  <si>
    <t>Rivera A-7069</t>
  </si>
  <si>
    <t>Rivera A-7089</t>
  </si>
  <si>
    <t>940--941</t>
  </si>
  <si>
    <t>947--948</t>
  </si>
  <si>
    <t>6034--6035--NC-357-356</t>
  </si>
  <si>
    <t>CANALES   243</t>
  </si>
  <si>
    <t>5352-5353-NC-320</t>
  </si>
  <si>
    <t>926--927</t>
  </si>
  <si>
    <t>5350--5351</t>
  </si>
  <si>
    <t>5364--5365</t>
  </si>
  <si>
    <t>6051--6050</t>
  </si>
  <si>
    <t>T-4446</t>
  </si>
  <si>
    <t>5382--5381</t>
  </si>
  <si>
    <t>Rivera A-7123</t>
  </si>
  <si>
    <t>Rivera A-7124</t>
  </si>
  <si>
    <t>Rivera A-7125</t>
  </si>
  <si>
    <t>Rivera A-7126</t>
  </si>
  <si>
    <t>Rivera A-7127</t>
  </si>
  <si>
    <t>Rivera A-7128</t>
  </si>
  <si>
    <t>5386--5387</t>
  </si>
  <si>
    <t>6054--6055</t>
  </si>
  <si>
    <t>980--981</t>
  </si>
  <si>
    <t>982--983--NC-29</t>
  </si>
  <si>
    <t>5400--5401</t>
  </si>
  <si>
    <t>5406--5407</t>
  </si>
  <si>
    <t>2372--2373</t>
  </si>
  <si>
    <t>VIANSA ALIMENTOS</t>
  </si>
  <si>
    <t>PERNIL</t>
  </si>
  <si>
    <t xml:space="preserve">FACTURADO A  N L P </t>
  </si>
  <si>
    <t>VIP-1731 Folio 4273</t>
  </si>
  <si>
    <t>VIP-1732 Folio 4306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</si>
  <si>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</si>
  <si>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</t>
    </r>
    <r>
      <rPr>
        <b/>
        <sz val="12"/>
        <color rgb="FF0000FF"/>
        <rFont val="Calibri"/>
        <family val="1"/>
        <scheme val="minor"/>
      </rPr>
      <t xml:space="preserve"> 130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</si>
  <si>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201</t>
    </r>
  </si>
  <si>
    <t>CANALES 200-2</t>
  </si>
  <si>
    <t>2354--2355</t>
  </si>
  <si>
    <t>5366-5367--nc-321</t>
  </si>
  <si>
    <t>987--988</t>
  </si>
  <si>
    <t>5409--5410</t>
  </si>
  <si>
    <t>Rivera A-7129</t>
  </si>
  <si>
    <t>Rivera A-7130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</si>
  <si>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130</t>
    </r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</si>
  <si>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215</t>
    </r>
  </si>
  <si>
    <t>CANALES 119-4</t>
  </si>
  <si>
    <t>CANALES 199-3</t>
  </si>
  <si>
    <t>CANALES 200-3</t>
  </si>
  <si>
    <t>2386--2387</t>
  </si>
  <si>
    <t>5413--5414</t>
  </si>
  <si>
    <t>2390--2391</t>
  </si>
  <si>
    <t>T-4498</t>
  </si>
  <si>
    <t>5422--5423</t>
  </si>
  <si>
    <t>5424--5425</t>
  </si>
  <si>
    <t>Rivera A-7158</t>
  </si>
  <si>
    <t>Rivera A-7195</t>
  </si>
  <si>
    <t>Rivera A-7196</t>
  </si>
  <si>
    <t>Rivera A-7197</t>
  </si>
  <si>
    <t xml:space="preserve">COMBOS </t>
  </si>
  <si>
    <t xml:space="preserve">VIANSA ALIMENTOS </t>
  </si>
  <si>
    <t xml:space="preserve">TRANSFERENCIA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</si>
</sst>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1"/>
      <color theme="5" tint="-0.499984740745262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Fill="1" applyBorder="1" applyAlignment="1">
      <alignment horizontal="left"/>
    </xf>
    <xf numFmtId="0" fontId="49" fillId="0" borderId="3" xfId="0" applyFont="1" applyFill="1" applyBorder="1" applyAlignment="1">
      <alignment horizontal="left" wrapText="1"/>
    </xf>
    <xf numFmtId="0" fontId="57" fillId="0" borderId="3" xfId="0" applyFont="1" applyFill="1" applyBorder="1" applyAlignment="1">
      <alignment horizontal="lef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Fill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/>
    <xf numFmtId="165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/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ont="1" applyFill="1" applyBorder="1"/>
    <xf numFmtId="0" fontId="0" fillId="16" borderId="3" xfId="0" applyFont="1" applyFill="1" applyBorder="1" applyAlignment="1">
      <alignment horizontal="center"/>
    </xf>
    <xf numFmtId="2" fontId="0" fillId="16" borderId="3" xfId="0" applyNumberFormat="1" applyFont="1" applyFill="1" applyBorder="1" applyAlignment="1">
      <alignment horizontal="right"/>
    </xf>
    <xf numFmtId="16" fontId="0" fillId="16" borderId="3" xfId="0" applyNumberFormat="1" applyFont="1" applyFill="1" applyBorder="1"/>
    <xf numFmtId="0" fontId="0" fillId="16" borderId="3" xfId="0" applyFont="1" applyFill="1" applyBorder="1" applyAlignment="1">
      <alignment horizontal="right"/>
    </xf>
    <xf numFmtId="167" fontId="0" fillId="16" borderId="3" xfId="0" applyNumberFormat="1" applyFont="1" applyFill="1" applyBorder="1"/>
    <xf numFmtId="2" fontId="0" fillId="16" borderId="3" xfId="0" applyNumberFormat="1" applyFon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left"/>
    </xf>
    <xf numFmtId="165" fontId="28" fillId="6" borderId="3" xfId="0" applyNumberFormat="1" applyFont="1" applyFill="1" applyBorder="1"/>
    <xf numFmtId="164" fontId="28" fillId="6" borderId="3" xfId="0" applyNumberFormat="1" applyFont="1" applyFill="1" applyBorder="1"/>
    <xf numFmtId="0" fontId="61" fillId="6" borderId="3" xfId="0" applyFont="1" applyFill="1" applyBorder="1" applyAlignment="1">
      <alignment horizontal="center"/>
    </xf>
    <xf numFmtId="0" fontId="51" fillId="6" borderId="3" xfId="0" applyFont="1" applyFill="1" applyBorder="1" applyAlignment="1">
      <alignment horizontal="center"/>
    </xf>
    <xf numFmtId="165" fontId="50" fillId="6" borderId="3" xfId="0" applyNumberFormat="1" applyFont="1" applyFill="1" applyBorder="1" applyAlignment="1">
      <alignment horizontal="center"/>
    </xf>
    <xf numFmtId="164" fontId="2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5" fontId="28" fillId="6" borderId="3" xfId="0" applyNumberFormat="1" applyFont="1" applyFill="1" applyBorder="1" applyAlignment="1">
      <alignment wrapText="1"/>
    </xf>
    <xf numFmtId="165" fontId="28" fillId="6" borderId="3" xfId="0" applyNumberFormat="1" applyFont="1" applyFill="1" applyBorder="1" applyAlignment="1">
      <alignment horizontal="center"/>
    </xf>
    <xf numFmtId="165" fontId="32" fillId="6" borderId="3" xfId="0" applyNumberFormat="1" applyFont="1" applyFill="1" applyBorder="1" applyAlignment="1">
      <alignment horizontal="center" wrapText="1"/>
    </xf>
    <xf numFmtId="2" fontId="48" fillId="19" borderId="3" xfId="0" applyNumberFormat="1" applyFont="1" applyFill="1" applyBorder="1" applyAlignment="1">
      <alignment horizontal="left"/>
    </xf>
    <xf numFmtId="165" fontId="28" fillId="19" borderId="16" xfId="0" applyNumberFormat="1" applyFont="1" applyFill="1" applyBorder="1"/>
    <xf numFmtId="168" fontId="28" fillId="19" borderId="18" xfId="0" applyNumberFormat="1" applyFont="1" applyFill="1" applyBorder="1" applyAlignment="1">
      <alignment horizontal="right"/>
    </xf>
    <xf numFmtId="0" fontId="31" fillId="19" borderId="3" xfId="0" applyFont="1" applyFill="1" applyBorder="1"/>
    <xf numFmtId="0" fontId="31" fillId="19" borderId="3" xfId="0" applyFont="1" applyFill="1" applyBorder="1" applyAlignment="1">
      <alignment horizontal="center"/>
    </xf>
    <xf numFmtId="2" fontId="31" fillId="19" borderId="3" xfId="0" applyNumberFormat="1" applyFont="1" applyFill="1" applyBorder="1" applyAlignment="1">
      <alignment horizontal="right"/>
    </xf>
    <xf numFmtId="16" fontId="31" fillId="19" borderId="3" xfId="0" applyNumberFormat="1" applyFont="1" applyFill="1" applyBorder="1"/>
    <xf numFmtId="0" fontId="31" fillId="19" borderId="3" xfId="0" applyFont="1" applyFill="1" applyBorder="1" applyAlignment="1">
      <alignment horizontal="right"/>
    </xf>
    <xf numFmtId="167" fontId="31" fillId="19" borderId="3" xfId="0" applyNumberFormat="1" applyFont="1" applyFill="1" applyBorder="1"/>
    <xf numFmtId="165" fontId="28" fillId="19" borderId="19" xfId="0" applyNumberFormat="1" applyFont="1" applyFill="1" applyBorder="1" applyAlignment="1">
      <alignment horizontal="center" wrapText="1"/>
    </xf>
    <xf numFmtId="1" fontId="53" fillId="19" borderId="3" xfId="0" applyNumberFormat="1" applyFont="1" applyFill="1" applyBorder="1" applyAlignment="1">
      <alignment horizontal="center" wrapText="1"/>
    </xf>
    <xf numFmtId="16" fontId="48" fillId="6" borderId="3" xfId="0" applyNumberFormat="1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center"/>
    </xf>
    <xf numFmtId="2" fontId="48" fillId="15" borderId="3" xfId="0" applyNumberFormat="1" applyFont="1" applyFill="1" applyBorder="1" applyAlignment="1">
      <alignment horizontal="left"/>
    </xf>
    <xf numFmtId="165" fontId="28" fillId="15" borderId="16" xfId="0" applyNumberFormat="1" applyFont="1" applyFill="1" applyBorder="1"/>
    <xf numFmtId="164" fontId="20" fillId="15" borderId="3" xfId="0" applyNumberFormat="1" applyFont="1" applyFill="1" applyBorder="1" applyAlignment="1">
      <alignment horizontal="left"/>
    </xf>
    <xf numFmtId="164" fontId="12" fillId="15" borderId="3" xfId="0" applyNumberFormat="1" applyFont="1" applyFill="1" applyBorder="1" applyAlignment="1">
      <alignment horizontal="center"/>
    </xf>
    <xf numFmtId="1" fontId="62" fillId="15" borderId="3" xfId="0" applyNumberFormat="1" applyFont="1" applyFill="1" applyBorder="1" applyAlignment="1">
      <alignment horizontal="center" wrapText="1"/>
    </xf>
    <xf numFmtId="1" fontId="63" fillId="15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6" fillId="6" borderId="0" xfId="0" applyFont="1" applyFill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4" fontId="20" fillId="15" borderId="16" xfId="0" applyNumberFormat="1" applyFont="1" applyFill="1" applyBorder="1" applyAlignment="1">
      <alignment horizontal="center"/>
    </xf>
    <xf numFmtId="164" fontId="20" fillId="15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  <xf numFmtId="164" fontId="8" fillId="0" borderId="16" xfId="0" applyNumberFormat="1" applyFont="1" applyFill="1" applyBorder="1" applyAlignment="1">
      <alignment horizontal="center" wrapText="1"/>
    </xf>
    <xf numFmtId="164" fontId="8" fillId="0" borderId="17" xfId="0" applyNumberFormat="1" applyFont="1" applyFill="1" applyBorder="1" applyAlignment="1">
      <alignment horizontal="center" wrapText="1"/>
    </xf>
    <xf numFmtId="165" fontId="52" fillId="0" borderId="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CC"/>
      <color rgb="FFFF6600"/>
      <color rgb="FF66FF99"/>
      <color rgb="FF00FF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2" t="s">
        <v>31</v>
      </c>
      <c r="K1" s="642"/>
      <c r="L1" s="642"/>
      <c r="M1" s="642"/>
      <c r="N1" s="642"/>
      <c r="O1" s="642"/>
      <c r="P1" s="642"/>
      <c r="Q1" s="642"/>
      <c r="R1" s="642"/>
      <c r="S1" s="6"/>
      <c r="T1" s="6"/>
      <c r="U1" s="6"/>
      <c r="V1" s="7">
        <v>1</v>
      </c>
      <c r="X1" s="420" t="s">
        <v>1</v>
      </c>
      <c r="Y1" s="643"/>
      <c r="Z1" s="643"/>
      <c r="AA1" s="643"/>
      <c r="AB1" s="643"/>
      <c r="AC1" s="643"/>
      <c r="AD1" s="643"/>
      <c r="AE1" s="9" t="e">
        <f>#REF!+1</f>
        <v>#REF!</v>
      </c>
      <c r="AG1" s="626" t="e">
        <f>#REF!</f>
        <v>#REF!</v>
      </c>
      <c r="AH1" s="626"/>
      <c r="AI1" s="626"/>
      <c r="AJ1" s="626"/>
      <c r="AK1" s="626"/>
      <c r="AL1" s="626"/>
      <c r="AM1" s="626"/>
      <c r="AN1" s="9" t="e">
        <f>AE1+1</f>
        <v>#REF!</v>
      </c>
      <c r="AP1" s="626" t="e">
        <f>AG1</f>
        <v>#REF!</v>
      </c>
      <c r="AQ1" s="626"/>
      <c r="AR1" s="626"/>
      <c r="AS1" s="626"/>
      <c r="AT1" s="626"/>
      <c r="AU1" s="626"/>
      <c r="AV1" s="626"/>
      <c r="AW1" s="9" t="e">
        <f>AN1+1</f>
        <v>#REF!</v>
      </c>
      <c r="AY1" s="626" t="e">
        <f>AP1</f>
        <v>#REF!</v>
      </c>
      <c r="AZ1" s="626"/>
      <c r="BA1" s="626"/>
      <c r="BB1" s="626"/>
      <c r="BC1" s="626"/>
      <c r="BD1" s="626"/>
      <c r="BE1" s="626"/>
      <c r="BF1" s="9" t="e">
        <f>AW1+1</f>
        <v>#REF!</v>
      </c>
      <c r="BH1" s="626" t="e">
        <f>AY1</f>
        <v>#REF!</v>
      </c>
      <c r="BI1" s="626"/>
      <c r="BJ1" s="626"/>
      <c r="BK1" s="626"/>
      <c r="BL1" s="626"/>
      <c r="BM1" s="626"/>
      <c r="BN1" s="626"/>
      <c r="BO1" s="9" t="e">
        <f>BF1+1</f>
        <v>#REF!</v>
      </c>
      <c r="BQ1" s="626" t="e">
        <f>BH1</f>
        <v>#REF!</v>
      </c>
      <c r="BR1" s="626"/>
      <c r="BS1" s="626"/>
      <c r="BT1" s="626"/>
      <c r="BU1" s="626"/>
      <c r="BV1" s="626"/>
      <c r="BW1" s="626"/>
      <c r="BX1" s="9" t="e">
        <f>BO1+1</f>
        <v>#REF!</v>
      </c>
      <c r="BZ1" s="626" t="e">
        <f>BQ1</f>
        <v>#REF!</v>
      </c>
      <c r="CA1" s="626"/>
      <c r="CB1" s="626"/>
      <c r="CC1" s="626"/>
      <c r="CD1" s="626"/>
      <c r="CE1" s="626"/>
      <c r="CF1" s="626"/>
      <c r="CG1" s="9" t="e">
        <f>BX1+1</f>
        <v>#REF!</v>
      </c>
      <c r="CI1" s="626" t="e">
        <f>BZ1</f>
        <v>#REF!</v>
      </c>
      <c r="CJ1" s="626"/>
      <c r="CK1" s="626"/>
      <c r="CL1" s="626"/>
      <c r="CM1" s="626"/>
      <c r="CN1" s="626"/>
      <c r="CO1" s="626"/>
      <c r="CP1" s="9" t="e">
        <f>CG1+1</f>
        <v>#REF!</v>
      </c>
      <c r="CR1" s="626" t="e">
        <f>CI1</f>
        <v>#REF!</v>
      </c>
      <c r="CS1" s="626"/>
      <c r="CT1" s="626"/>
      <c r="CU1" s="626"/>
      <c r="CV1" s="626"/>
      <c r="CW1" s="626"/>
      <c r="CX1" s="626"/>
      <c r="CY1" s="9" t="e">
        <f>CP1+1</f>
        <v>#REF!</v>
      </c>
      <c r="DA1" s="626" t="e">
        <f>CR1</f>
        <v>#REF!</v>
      </c>
      <c r="DB1" s="626"/>
      <c r="DC1" s="626"/>
      <c r="DD1" s="626"/>
      <c r="DE1" s="626"/>
      <c r="DF1" s="626"/>
      <c r="DG1" s="626"/>
      <c r="DH1" s="9" t="e">
        <f>CY1+1</f>
        <v>#REF!</v>
      </c>
      <c r="DJ1" s="626" t="e">
        <f>DA1</f>
        <v>#REF!</v>
      </c>
      <c r="DK1" s="626"/>
      <c r="DL1" s="626"/>
      <c r="DM1" s="626"/>
      <c r="DN1" s="626"/>
      <c r="DO1" s="626"/>
      <c r="DP1" s="626"/>
      <c r="DQ1" s="9" t="e">
        <f>DH1+1</f>
        <v>#REF!</v>
      </c>
      <c r="DS1" s="626" t="e">
        <f>DJ1</f>
        <v>#REF!</v>
      </c>
      <c r="DT1" s="626"/>
      <c r="DU1" s="626"/>
      <c r="DV1" s="626"/>
      <c r="DW1" s="626"/>
      <c r="DX1" s="626"/>
      <c r="DY1" s="626"/>
      <c r="DZ1" s="9" t="e">
        <f>DQ1+1</f>
        <v>#REF!</v>
      </c>
      <c r="EB1" s="626" t="e">
        <f>DS1</f>
        <v>#REF!</v>
      </c>
      <c r="EC1" s="626"/>
      <c r="ED1" s="626"/>
      <c r="EE1" s="626"/>
      <c r="EF1" s="626"/>
      <c r="EG1" s="626"/>
      <c r="EH1" s="626"/>
      <c r="EI1" s="9" t="e">
        <f>DZ1+1</f>
        <v>#REF!</v>
      </c>
      <c r="EK1" s="626" t="e">
        <f>EB1</f>
        <v>#REF!</v>
      </c>
      <c r="EL1" s="626"/>
      <c r="EM1" s="626"/>
      <c r="EN1" s="626"/>
      <c r="EO1" s="626"/>
      <c r="EP1" s="626"/>
      <c r="EQ1" s="626"/>
      <c r="ER1" s="9" t="e">
        <f>EI1+1</f>
        <v>#REF!</v>
      </c>
      <c r="ET1" s="626" t="e">
        <f>EK1</f>
        <v>#REF!</v>
      </c>
      <c r="EU1" s="626"/>
      <c r="EV1" s="626"/>
      <c r="EW1" s="626"/>
      <c r="EX1" s="626"/>
      <c r="EY1" s="626"/>
      <c r="EZ1" s="626"/>
      <c r="FA1" s="9" t="e">
        <f>ER1+1</f>
        <v>#REF!</v>
      </c>
      <c r="FC1" s="626" t="e">
        <f>ET1</f>
        <v>#REF!</v>
      </c>
      <c r="FD1" s="626"/>
      <c r="FE1" s="626"/>
      <c r="FF1" s="626"/>
      <c r="FG1" s="626"/>
      <c r="FH1" s="626"/>
      <c r="FI1" s="626"/>
      <c r="FJ1" s="9" t="e">
        <f>FA1+1</f>
        <v>#REF!</v>
      </c>
      <c r="FL1" s="626" t="e">
        <f>FC1</f>
        <v>#REF!</v>
      </c>
      <c r="FM1" s="626"/>
      <c r="FN1" s="626"/>
      <c r="FO1" s="626"/>
      <c r="FP1" s="626"/>
      <c r="FQ1" s="626"/>
      <c r="FR1" s="626"/>
      <c r="FS1" s="9" t="e">
        <f>FJ1+1</f>
        <v>#REF!</v>
      </c>
      <c r="FU1" s="626" t="e">
        <f>FL1</f>
        <v>#REF!</v>
      </c>
      <c r="FV1" s="626"/>
      <c r="FW1" s="626"/>
      <c r="FX1" s="626"/>
      <c r="FY1" s="626"/>
      <c r="FZ1" s="626"/>
      <c r="GA1" s="626"/>
      <c r="GB1" s="9" t="e">
        <f>FS1+1</f>
        <v>#REF!</v>
      </c>
      <c r="GD1" s="626" t="e">
        <f>FU1</f>
        <v>#REF!</v>
      </c>
      <c r="GE1" s="626"/>
      <c r="GF1" s="626"/>
      <c r="GG1" s="626"/>
      <c r="GH1" s="626"/>
      <c r="GI1" s="626"/>
      <c r="GJ1" s="626"/>
      <c r="GK1" s="9" t="e">
        <f>GB1+1</f>
        <v>#REF!</v>
      </c>
      <c r="GM1" s="626" t="e">
        <f>GD1</f>
        <v>#REF!</v>
      </c>
      <c r="GN1" s="626"/>
      <c r="GO1" s="626"/>
      <c r="GP1" s="626"/>
      <c r="GQ1" s="626"/>
      <c r="GR1" s="626"/>
      <c r="GS1" s="62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646" t="s">
        <v>125</v>
      </c>
      <c r="T16" s="647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644" t="s">
        <v>89</v>
      </c>
      <c r="T35" s="645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627" t="s">
        <v>28</v>
      </c>
      <c r="O66" s="628"/>
      <c r="P66" s="629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630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631" t="s">
        <v>29</v>
      </c>
      <c r="Q70" s="632"/>
      <c r="R70" s="632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633" t="s">
        <v>30</v>
      </c>
      <c r="Q73" s="634"/>
      <c r="R73" s="634"/>
      <c r="S73" s="277"/>
      <c r="T73" s="277"/>
      <c r="U73" s="637">
        <f>HA70+GV70+X70+U70+S70</f>
        <v>20368300.260000002</v>
      </c>
      <c r="V73" s="638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635"/>
      <c r="Q74" s="636"/>
      <c r="R74" s="636"/>
      <c r="S74" s="279"/>
      <c r="T74" s="279"/>
      <c r="U74" s="639"/>
      <c r="V74" s="640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641"/>
      <c r="Q84" s="641"/>
      <c r="R84" s="641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260"/>
  <sheetViews>
    <sheetView workbookViewId="0">
      <selection activeCell="A6" sqref="A6:D7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42" t="s">
        <v>374</v>
      </c>
      <c r="B1" s="642"/>
      <c r="C1" s="642"/>
      <c r="D1" s="642"/>
      <c r="E1" s="642"/>
      <c r="F1" s="642"/>
      <c r="G1" s="64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9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9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59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59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9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9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9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9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9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9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9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9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9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9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9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9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48" t="s">
        <v>30</v>
      </c>
      <c r="F223" s="64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42" t="s">
        <v>32</v>
      </c>
      <c r="B1" s="642"/>
      <c r="C1" s="642"/>
      <c r="D1" s="642"/>
      <c r="E1" s="642"/>
      <c r="F1" s="642"/>
      <c r="G1" s="64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48" t="s">
        <v>30</v>
      </c>
      <c r="F223" s="64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H4" sqref="HH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2" t="s">
        <v>90</v>
      </c>
      <c r="K1" s="642"/>
      <c r="L1" s="642"/>
      <c r="M1" s="642"/>
      <c r="N1" s="642"/>
      <c r="O1" s="642"/>
      <c r="P1" s="642"/>
      <c r="Q1" s="642"/>
      <c r="R1" s="642"/>
      <c r="S1" s="6"/>
      <c r="T1" s="6"/>
      <c r="U1" s="6"/>
      <c r="V1" s="7">
        <v>1</v>
      </c>
      <c r="X1" s="420" t="s">
        <v>1</v>
      </c>
      <c r="Y1" s="643"/>
      <c r="Z1" s="643"/>
      <c r="AA1" s="643"/>
      <c r="AB1" s="643"/>
      <c r="AC1" s="643"/>
      <c r="AD1" s="643"/>
      <c r="AE1" s="9" t="e">
        <f>#REF!+1</f>
        <v>#REF!</v>
      </c>
      <c r="AG1" s="626" t="e">
        <f>#REF!</f>
        <v>#REF!</v>
      </c>
      <c r="AH1" s="626"/>
      <c r="AI1" s="626"/>
      <c r="AJ1" s="626"/>
      <c r="AK1" s="626"/>
      <c r="AL1" s="626"/>
      <c r="AM1" s="626"/>
      <c r="AN1" s="9" t="e">
        <f>AE1+1</f>
        <v>#REF!</v>
      </c>
      <c r="AP1" s="626" t="e">
        <f>AG1</f>
        <v>#REF!</v>
      </c>
      <c r="AQ1" s="626"/>
      <c r="AR1" s="626"/>
      <c r="AS1" s="626"/>
      <c r="AT1" s="626"/>
      <c r="AU1" s="626"/>
      <c r="AV1" s="626"/>
      <c r="AW1" s="9" t="e">
        <f>AN1+1</f>
        <v>#REF!</v>
      </c>
      <c r="AY1" s="626" t="e">
        <f>AP1</f>
        <v>#REF!</v>
      </c>
      <c r="AZ1" s="626"/>
      <c r="BA1" s="626"/>
      <c r="BB1" s="626"/>
      <c r="BC1" s="626"/>
      <c r="BD1" s="626"/>
      <c r="BE1" s="626"/>
      <c r="BF1" s="9" t="e">
        <f>AW1+1</f>
        <v>#REF!</v>
      </c>
      <c r="BH1" s="626" t="e">
        <f>AY1</f>
        <v>#REF!</v>
      </c>
      <c r="BI1" s="626"/>
      <c r="BJ1" s="626"/>
      <c r="BK1" s="626"/>
      <c r="BL1" s="626"/>
      <c r="BM1" s="626"/>
      <c r="BN1" s="626"/>
      <c r="BO1" s="9" t="e">
        <f>BF1+1</f>
        <v>#REF!</v>
      </c>
      <c r="BQ1" s="626" t="e">
        <f>BH1</f>
        <v>#REF!</v>
      </c>
      <c r="BR1" s="626"/>
      <c r="BS1" s="626"/>
      <c r="BT1" s="626"/>
      <c r="BU1" s="626"/>
      <c r="BV1" s="626"/>
      <c r="BW1" s="626"/>
      <c r="BX1" s="9" t="e">
        <f>BO1+1</f>
        <v>#REF!</v>
      </c>
      <c r="BZ1" s="626" t="e">
        <f>BQ1</f>
        <v>#REF!</v>
      </c>
      <c r="CA1" s="626"/>
      <c r="CB1" s="626"/>
      <c r="CC1" s="626"/>
      <c r="CD1" s="626"/>
      <c r="CE1" s="626"/>
      <c r="CF1" s="626"/>
      <c r="CG1" s="9" t="e">
        <f>BX1+1</f>
        <v>#REF!</v>
      </c>
      <c r="CI1" s="626" t="e">
        <f>BZ1</f>
        <v>#REF!</v>
      </c>
      <c r="CJ1" s="626"/>
      <c r="CK1" s="626"/>
      <c r="CL1" s="626"/>
      <c r="CM1" s="626"/>
      <c r="CN1" s="626"/>
      <c r="CO1" s="626"/>
      <c r="CP1" s="9" t="e">
        <f>CG1+1</f>
        <v>#REF!</v>
      </c>
      <c r="CR1" s="626" t="e">
        <f>CI1</f>
        <v>#REF!</v>
      </c>
      <c r="CS1" s="626"/>
      <c r="CT1" s="626"/>
      <c r="CU1" s="626"/>
      <c r="CV1" s="626"/>
      <c r="CW1" s="626"/>
      <c r="CX1" s="626"/>
      <c r="CY1" s="9" t="e">
        <f>CP1+1</f>
        <v>#REF!</v>
      </c>
      <c r="DA1" s="626" t="e">
        <f>CR1</f>
        <v>#REF!</v>
      </c>
      <c r="DB1" s="626"/>
      <c r="DC1" s="626"/>
      <c r="DD1" s="626"/>
      <c r="DE1" s="626"/>
      <c r="DF1" s="626"/>
      <c r="DG1" s="626"/>
      <c r="DH1" s="9" t="e">
        <f>CY1+1</f>
        <v>#REF!</v>
      </c>
      <c r="DJ1" s="626" t="e">
        <f>DA1</f>
        <v>#REF!</v>
      </c>
      <c r="DK1" s="626"/>
      <c r="DL1" s="626"/>
      <c r="DM1" s="626"/>
      <c r="DN1" s="626"/>
      <c r="DO1" s="626"/>
      <c r="DP1" s="626"/>
      <c r="DQ1" s="9" t="e">
        <f>DH1+1</f>
        <v>#REF!</v>
      </c>
      <c r="DS1" s="626" t="e">
        <f>DJ1</f>
        <v>#REF!</v>
      </c>
      <c r="DT1" s="626"/>
      <c r="DU1" s="626"/>
      <c r="DV1" s="626"/>
      <c r="DW1" s="626"/>
      <c r="DX1" s="626"/>
      <c r="DY1" s="626"/>
      <c r="DZ1" s="9" t="e">
        <f>DQ1+1</f>
        <v>#REF!</v>
      </c>
      <c r="EB1" s="626" t="e">
        <f>DS1</f>
        <v>#REF!</v>
      </c>
      <c r="EC1" s="626"/>
      <c r="ED1" s="626"/>
      <c r="EE1" s="626"/>
      <c r="EF1" s="626"/>
      <c r="EG1" s="626"/>
      <c r="EH1" s="626"/>
      <c r="EI1" s="9" t="e">
        <f>DZ1+1</f>
        <v>#REF!</v>
      </c>
      <c r="EK1" s="626" t="e">
        <f>EB1</f>
        <v>#REF!</v>
      </c>
      <c r="EL1" s="626"/>
      <c r="EM1" s="626"/>
      <c r="EN1" s="626"/>
      <c r="EO1" s="626"/>
      <c r="EP1" s="626"/>
      <c r="EQ1" s="626"/>
      <c r="ER1" s="9" t="e">
        <f>EI1+1</f>
        <v>#REF!</v>
      </c>
      <c r="ET1" s="626" t="e">
        <f>EK1</f>
        <v>#REF!</v>
      </c>
      <c r="EU1" s="626"/>
      <c r="EV1" s="626"/>
      <c r="EW1" s="626"/>
      <c r="EX1" s="626"/>
      <c r="EY1" s="626"/>
      <c r="EZ1" s="626"/>
      <c r="FA1" s="9" t="e">
        <f>ER1+1</f>
        <v>#REF!</v>
      </c>
      <c r="FC1" s="626" t="e">
        <f>ET1</f>
        <v>#REF!</v>
      </c>
      <c r="FD1" s="626"/>
      <c r="FE1" s="626"/>
      <c r="FF1" s="626"/>
      <c r="FG1" s="626"/>
      <c r="FH1" s="626"/>
      <c r="FI1" s="626"/>
      <c r="FJ1" s="9" t="e">
        <f>FA1+1</f>
        <v>#REF!</v>
      </c>
      <c r="FL1" s="626" t="e">
        <f>FC1</f>
        <v>#REF!</v>
      </c>
      <c r="FM1" s="626"/>
      <c r="FN1" s="626"/>
      <c r="FO1" s="626"/>
      <c r="FP1" s="626"/>
      <c r="FQ1" s="626"/>
      <c r="FR1" s="626"/>
      <c r="FS1" s="9" t="e">
        <f>FJ1+1</f>
        <v>#REF!</v>
      </c>
      <c r="FU1" s="626" t="e">
        <f>FL1</f>
        <v>#REF!</v>
      </c>
      <c r="FV1" s="626"/>
      <c r="FW1" s="626"/>
      <c r="FX1" s="626"/>
      <c r="FY1" s="626"/>
      <c r="FZ1" s="626"/>
      <c r="GA1" s="626"/>
      <c r="GB1" s="9" t="e">
        <f>FS1+1</f>
        <v>#REF!</v>
      </c>
      <c r="GD1" s="626" t="e">
        <f>FU1</f>
        <v>#REF!</v>
      </c>
      <c r="GE1" s="626"/>
      <c r="GF1" s="626"/>
      <c r="GG1" s="626"/>
      <c r="GH1" s="626"/>
      <c r="GI1" s="626"/>
      <c r="GJ1" s="626"/>
      <c r="GK1" s="9" t="e">
        <f>GB1+1</f>
        <v>#REF!</v>
      </c>
      <c r="GM1" s="626" t="e">
        <f>GD1</f>
        <v>#REF!</v>
      </c>
      <c r="GN1" s="626"/>
      <c r="GO1" s="626"/>
      <c r="GP1" s="626"/>
      <c r="GQ1" s="626"/>
      <c r="GR1" s="626"/>
      <c r="GS1" s="62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223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186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189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185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187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188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242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223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223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198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200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197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199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248</v>
      </c>
      <c r="L20" s="83"/>
      <c r="M20" s="84">
        <v>360</v>
      </c>
      <c r="N20" s="85">
        <v>42779</v>
      </c>
      <c r="O20" s="461" t="s">
        <v>249</v>
      </c>
      <c r="P20" s="86">
        <v>360</v>
      </c>
      <c r="Q20" s="133">
        <f t="shared" si="1"/>
        <v>0</v>
      </c>
      <c r="R20" s="77">
        <v>140</v>
      </c>
      <c r="S20" s="527" t="s">
        <v>250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201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202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204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36">
        <v>42824</v>
      </c>
      <c r="HA23" s="537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203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36">
        <v>42824</v>
      </c>
      <c r="HA24" s="537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36"/>
      <c r="HA25" s="537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217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190</v>
      </c>
      <c r="GY26" s="88"/>
      <c r="GZ26" s="536">
        <v>42824</v>
      </c>
      <c r="HA26" s="537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216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191</v>
      </c>
      <c r="GY27" s="88"/>
      <c r="GZ27" s="536">
        <v>42824</v>
      </c>
      <c r="HA27" s="537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222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193</v>
      </c>
      <c r="GY28" s="88"/>
      <c r="GZ28" s="536">
        <v>42824</v>
      </c>
      <c r="HA28" s="537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224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36">
        <v>42824</v>
      </c>
      <c r="HA29" s="537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231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192</v>
      </c>
      <c r="GY30" s="88"/>
      <c r="GZ30" s="536">
        <v>42824</v>
      </c>
      <c r="HA30" s="537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232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194</v>
      </c>
      <c r="GY31" s="88"/>
      <c r="GZ31" s="536">
        <v>42824</v>
      </c>
      <c r="HA31" s="537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233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36">
        <v>42824</v>
      </c>
      <c r="HA32" s="537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225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196</v>
      </c>
      <c r="GY33" s="88"/>
      <c r="GZ33" s="536">
        <v>42824</v>
      </c>
      <c r="HA33" s="537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243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195</v>
      </c>
      <c r="GY34" s="88"/>
      <c r="GZ34" s="536">
        <v>42824</v>
      </c>
      <c r="HA34" s="537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205</v>
      </c>
      <c r="K35" s="83" t="s">
        <v>206</v>
      </c>
      <c r="L35" s="83">
        <v>0</v>
      </c>
      <c r="M35" s="84">
        <v>569</v>
      </c>
      <c r="N35" s="85">
        <v>42790</v>
      </c>
      <c r="O35" s="526" t="s">
        <v>236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36"/>
      <c r="HA35" s="537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205</v>
      </c>
      <c r="K36" s="83" t="s">
        <v>207</v>
      </c>
      <c r="L36" s="83">
        <v>0</v>
      </c>
      <c r="M36" s="84">
        <v>385.4</v>
      </c>
      <c r="N36" s="85">
        <v>42790</v>
      </c>
      <c r="O36" s="526" t="s">
        <v>235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36"/>
      <c r="HA36" s="537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205</v>
      </c>
      <c r="K37" s="83" t="s">
        <v>208</v>
      </c>
      <c r="L37" s="83">
        <v>0</v>
      </c>
      <c r="M37" s="84">
        <v>506.8</v>
      </c>
      <c r="N37" s="85">
        <v>42790</v>
      </c>
      <c r="O37" s="526" t="s">
        <v>234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36"/>
      <c r="HA37" s="537">
        <v>0</v>
      </c>
      <c r="HB37" s="91"/>
      <c r="HC37" s="91"/>
      <c r="HD37" s="540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263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39">
        <v>42824</v>
      </c>
      <c r="HA38" s="537">
        <v>3712</v>
      </c>
      <c r="HB38" s="91"/>
      <c r="HC38" s="91"/>
      <c r="HD38" s="540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245</v>
      </c>
      <c r="P39" s="86">
        <v>3590</v>
      </c>
      <c r="Q39" s="133">
        <f t="shared" si="1"/>
        <v>3590</v>
      </c>
      <c r="R39" s="137">
        <v>26</v>
      </c>
      <c r="S39" s="650"/>
      <c r="T39" s="651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36"/>
      <c r="HA39" s="537">
        <v>0</v>
      </c>
      <c r="HB39" s="91"/>
      <c r="HC39" s="91"/>
      <c r="HD39" s="540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244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218</v>
      </c>
      <c r="GY40" s="152"/>
      <c r="GZ40" s="539">
        <v>42824</v>
      </c>
      <c r="HA40" s="537">
        <v>2088</v>
      </c>
      <c r="HB40" s="91"/>
      <c r="HC40" s="91"/>
      <c r="HD40" s="540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246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36">
        <v>42824</v>
      </c>
      <c r="HA41" s="537">
        <v>3712</v>
      </c>
      <c r="HB41" s="91"/>
      <c r="HC41" s="91"/>
      <c r="HD41" s="540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38"/>
      <c r="HA42" s="537"/>
      <c r="HB42" s="91"/>
      <c r="HC42" s="91"/>
      <c r="HD42" s="540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627" t="s">
        <v>28</v>
      </c>
      <c r="O70" s="628"/>
      <c r="P70" s="629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630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631" t="s">
        <v>29</v>
      </c>
      <c r="Q74" s="632"/>
      <c r="R74" s="632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633" t="s">
        <v>30</v>
      </c>
      <c r="Q77" s="634"/>
      <c r="R77" s="634"/>
      <c r="S77" s="444"/>
      <c r="T77" s="444"/>
      <c r="U77" s="637">
        <f>HA74+GV74+X74+U74+S74</f>
        <v>17163767.344999999</v>
      </c>
      <c r="V77" s="638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635"/>
      <c r="Q78" s="636"/>
      <c r="R78" s="636"/>
      <c r="S78" s="445"/>
      <c r="T78" s="445"/>
      <c r="U78" s="639"/>
      <c r="V78" s="640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641"/>
      <c r="Q88" s="641"/>
      <c r="R88" s="641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42" t="s">
        <v>32</v>
      </c>
      <c r="B1" s="642"/>
      <c r="C1" s="642"/>
      <c r="D1" s="642"/>
      <c r="E1" s="642"/>
      <c r="F1" s="642"/>
      <c r="G1" s="64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240</v>
      </c>
      <c r="B6" s="330" t="s">
        <v>241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206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238</v>
      </c>
      <c r="K7" s="232"/>
      <c r="L7" s="247"/>
      <c r="M7" s="247"/>
      <c r="N7" s="247"/>
    </row>
    <row r="8" spans="1:14" x14ac:dyDescent="0.25">
      <c r="A8" s="331" t="s">
        <v>237</v>
      </c>
      <c r="B8" s="325" t="s">
        <v>207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238</v>
      </c>
      <c r="K8" s="232"/>
      <c r="L8" s="247"/>
      <c r="M8" s="247"/>
      <c r="N8" s="247"/>
    </row>
    <row r="9" spans="1:14" x14ac:dyDescent="0.25">
      <c r="A9" s="331" t="s">
        <v>237</v>
      </c>
      <c r="B9" s="325" t="s">
        <v>239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238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48" t="s">
        <v>30</v>
      </c>
      <c r="F223" s="64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9"/>
  <sheetViews>
    <sheetView topLeftCell="J1" workbookViewId="0">
      <pane xSplit="4" ySplit="2" topLeftCell="P34" activePane="bottomRight" state="frozen"/>
      <selection activeCell="J1" sqref="J1"/>
      <selection pane="topRight" activeCell="N1" sqref="N1"/>
      <selection pane="bottomLeft" activeCell="J3" sqref="J3"/>
      <selection pane="bottomRight" activeCell="K53" sqref="K5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0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2" t="s">
        <v>177</v>
      </c>
      <c r="K1" s="642"/>
      <c r="L1" s="642"/>
      <c r="M1" s="642"/>
      <c r="N1" s="642"/>
      <c r="O1" s="642"/>
      <c r="P1" s="642"/>
      <c r="Q1" s="642"/>
      <c r="R1" s="6"/>
      <c r="S1" s="6"/>
      <c r="T1" s="6"/>
      <c r="U1" s="7">
        <v>1</v>
      </c>
      <c r="W1" s="420" t="s">
        <v>1</v>
      </c>
      <c r="X1" s="643"/>
      <c r="Y1" s="643"/>
      <c r="Z1" s="643"/>
      <c r="AA1" s="643"/>
      <c r="AB1" s="643"/>
      <c r="AC1" s="643"/>
      <c r="AD1" s="9" t="e">
        <f>#REF!+1</f>
        <v>#REF!</v>
      </c>
      <c r="AF1" s="626" t="e">
        <f>#REF!</f>
        <v>#REF!</v>
      </c>
      <c r="AG1" s="626"/>
      <c r="AH1" s="626"/>
      <c r="AI1" s="626"/>
      <c r="AJ1" s="626"/>
      <c r="AK1" s="626"/>
      <c r="AL1" s="626"/>
      <c r="AM1" s="9" t="e">
        <f>AD1+1</f>
        <v>#REF!</v>
      </c>
      <c r="AO1" s="626" t="e">
        <f>AF1</f>
        <v>#REF!</v>
      </c>
      <c r="AP1" s="626"/>
      <c r="AQ1" s="626"/>
      <c r="AR1" s="626"/>
      <c r="AS1" s="626"/>
      <c r="AT1" s="626"/>
      <c r="AU1" s="626"/>
      <c r="AV1" s="9" t="e">
        <f>AM1+1</f>
        <v>#REF!</v>
      </c>
      <c r="AX1" s="626" t="e">
        <f>AO1</f>
        <v>#REF!</v>
      </c>
      <c r="AY1" s="626"/>
      <c r="AZ1" s="626"/>
      <c r="BA1" s="626"/>
      <c r="BB1" s="626"/>
      <c r="BC1" s="626"/>
      <c r="BD1" s="626"/>
      <c r="BE1" s="9" t="e">
        <f>AV1+1</f>
        <v>#REF!</v>
      </c>
      <c r="BG1" s="626" t="e">
        <f>AX1</f>
        <v>#REF!</v>
      </c>
      <c r="BH1" s="626"/>
      <c r="BI1" s="626"/>
      <c r="BJ1" s="626"/>
      <c r="BK1" s="626"/>
      <c r="BL1" s="626"/>
      <c r="BM1" s="626"/>
      <c r="BN1" s="9" t="e">
        <f>BE1+1</f>
        <v>#REF!</v>
      </c>
      <c r="BP1" s="626" t="e">
        <f>BG1</f>
        <v>#REF!</v>
      </c>
      <c r="BQ1" s="626"/>
      <c r="BR1" s="626"/>
      <c r="BS1" s="626"/>
      <c r="BT1" s="626"/>
      <c r="BU1" s="626"/>
      <c r="BV1" s="626"/>
      <c r="BW1" s="9" t="e">
        <f>BN1+1</f>
        <v>#REF!</v>
      </c>
      <c r="BY1" s="626" t="e">
        <f>BP1</f>
        <v>#REF!</v>
      </c>
      <c r="BZ1" s="626"/>
      <c r="CA1" s="626"/>
      <c r="CB1" s="626"/>
      <c r="CC1" s="626"/>
      <c r="CD1" s="626"/>
      <c r="CE1" s="626"/>
      <c r="CF1" s="9" t="e">
        <f>BW1+1</f>
        <v>#REF!</v>
      </c>
      <c r="CH1" s="626" t="e">
        <f>BY1</f>
        <v>#REF!</v>
      </c>
      <c r="CI1" s="626"/>
      <c r="CJ1" s="626"/>
      <c r="CK1" s="626"/>
      <c r="CL1" s="626"/>
      <c r="CM1" s="626"/>
      <c r="CN1" s="626"/>
      <c r="CO1" s="9" t="e">
        <f>CF1+1</f>
        <v>#REF!</v>
      </c>
      <c r="CQ1" s="626" t="e">
        <f>CH1</f>
        <v>#REF!</v>
      </c>
      <c r="CR1" s="626"/>
      <c r="CS1" s="626"/>
      <c r="CT1" s="626"/>
      <c r="CU1" s="626"/>
      <c r="CV1" s="626"/>
      <c r="CW1" s="626"/>
      <c r="CX1" s="9" t="e">
        <f>CO1+1</f>
        <v>#REF!</v>
      </c>
      <c r="CZ1" s="626" t="e">
        <f>CQ1</f>
        <v>#REF!</v>
      </c>
      <c r="DA1" s="626"/>
      <c r="DB1" s="626"/>
      <c r="DC1" s="626"/>
      <c r="DD1" s="626"/>
      <c r="DE1" s="626"/>
      <c r="DF1" s="626"/>
      <c r="DG1" s="9" t="e">
        <f>CX1+1</f>
        <v>#REF!</v>
      </c>
      <c r="DI1" s="626" t="e">
        <f>CZ1</f>
        <v>#REF!</v>
      </c>
      <c r="DJ1" s="626"/>
      <c r="DK1" s="626"/>
      <c r="DL1" s="626"/>
      <c r="DM1" s="626"/>
      <c r="DN1" s="626"/>
      <c r="DO1" s="626"/>
      <c r="DP1" s="9" t="e">
        <f>DG1+1</f>
        <v>#REF!</v>
      </c>
      <c r="DR1" s="626" t="e">
        <f>DI1</f>
        <v>#REF!</v>
      </c>
      <c r="DS1" s="626"/>
      <c r="DT1" s="626"/>
      <c r="DU1" s="626"/>
      <c r="DV1" s="626"/>
      <c r="DW1" s="626"/>
      <c r="DX1" s="626"/>
      <c r="DY1" s="9" t="e">
        <f>DP1+1</f>
        <v>#REF!</v>
      </c>
      <c r="EA1" s="626" t="e">
        <f>DR1</f>
        <v>#REF!</v>
      </c>
      <c r="EB1" s="626"/>
      <c r="EC1" s="626"/>
      <c r="ED1" s="626"/>
      <c r="EE1" s="626"/>
      <c r="EF1" s="626"/>
      <c r="EG1" s="626"/>
      <c r="EH1" s="9" t="e">
        <f>DY1+1</f>
        <v>#REF!</v>
      </c>
      <c r="EJ1" s="626" t="e">
        <f>EA1</f>
        <v>#REF!</v>
      </c>
      <c r="EK1" s="626"/>
      <c r="EL1" s="626"/>
      <c r="EM1" s="626"/>
      <c r="EN1" s="626"/>
      <c r="EO1" s="626"/>
      <c r="EP1" s="626"/>
      <c r="EQ1" s="9" t="e">
        <f>EH1+1</f>
        <v>#REF!</v>
      </c>
      <c r="ES1" s="626" t="e">
        <f>EJ1</f>
        <v>#REF!</v>
      </c>
      <c r="ET1" s="626"/>
      <c r="EU1" s="626"/>
      <c r="EV1" s="626"/>
      <c r="EW1" s="626"/>
      <c r="EX1" s="626"/>
      <c r="EY1" s="626"/>
      <c r="EZ1" s="9" t="e">
        <f>EQ1+1</f>
        <v>#REF!</v>
      </c>
      <c r="FB1" s="626" t="e">
        <f>ES1</f>
        <v>#REF!</v>
      </c>
      <c r="FC1" s="626"/>
      <c r="FD1" s="626"/>
      <c r="FE1" s="626"/>
      <c r="FF1" s="626"/>
      <c r="FG1" s="626"/>
      <c r="FH1" s="626"/>
      <c r="FI1" s="9" t="e">
        <f>EZ1+1</f>
        <v>#REF!</v>
      </c>
      <c r="FK1" s="626" t="e">
        <f>FB1</f>
        <v>#REF!</v>
      </c>
      <c r="FL1" s="626"/>
      <c r="FM1" s="626"/>
      <c r="FN1" s="626"/>
      <c r="FO1" s="626"/>
      <c r="FP1" s="626"/>
      <c r="FQ1" s="626"/>
      <c r="FR1" s="9" t="e">
        <f>FI1+1</f>
        <v>#REF!</v>
      </c>
      <c r="FT1" s="626" t="e">
        <f>FK1</f>
        <v>#REF!</v>
      </c>
      <c r="FU1" s="626"/>
      <c r="FV1" s="626"/>
      <c r="FW1" s="626"/>
      <c r="FX1" s="626"/>
      <c r="FY1" s="626"/>
      <c r="FZ1" s="626"/>
      <c r="GA1" s="9" t="e">
        <f>FR1+1</f>
        <v>#REF!</v>
      </c>
      <c r="GC1" s="626" t="e">
        <f>FT1</f>
        <v>#REF!</v>
      </c>
      <c r="GD1" s="626"/>
      <c r="GE1" s="626"/>
      <c r="GF1" s="626"/>
      <c r="GG1" s="626"/>
      <c r="GH1" s="626"/>
      <c r="GI1" s="626"/>
      <c r="GJ1" s="9" t="e">
        <f>GA1+1</f>
        <v>#REF!</v>
      </c>
      <c r="GL1" s="626" t="e">
        <f>GC1</f>
        <v>#REF!</v>
      </c>
      <c r="GM1" s="626"/>
      <c r="GN1" s="626"/>
      <c r="GO1" s="626"/>
      <c r="GP1" s="626"/>
      <c r="GQ1" s="626"/>
      <c r="GR1" s="62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559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560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61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247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219</v>
      </c>
      <c r="GX4" s="31"/>
      <c r="GY4" s="31">
        <v>42843</v>
      </c>
      <c r="GZ4" s="565">
        <v>2088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262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566">
        <v>42843</v>
      </c>
      <c r="GZ5" s="567">
        <v>3712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209</v>
      </c>
      <c r="K6" s="83" t="s">
        <v>206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562"/>
      <c r="GZ6" s="81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265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221</v>
      </c>
      <c r="GX7" s="88"/>
      <c r="GY7" s="79">
        <v>42843</v>
      </c>
      <c r="GZ7" s="90">
        <v>2088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264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9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220</v>
      </c>
      <c r="GX8" s="88"/>
      <c r="GY8" s="79">
        <v>42843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278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79">
        <v>42843</v>
      </c>
      <c r="GZ9" s="102">
        <v>3712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277</v>
      </c>
      <c r="L10" s="93"/>
      <c r="M10" s="85">
        <v>42799</v>
      </c>
      <c r="N10" s="461" t="s">
        <v>284</v>
      </c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423" t="s">
        <v>72</v>
      </c>
      <c r="V10" s="497">
        <v>42828</v>
      </c>
      <c r="W10" s="438">
        <v>3016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42828</v>
      </c>
      <c r="GU10" s="116"/>
      <c r="GV10" s="78"/>
      <c r="GW10" s="88"/>
      <c r="GX10" s="88"/>
      <c r="GY10" s="79"/>
      <c r="GZ10" s="102">
        <v>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461" t="s">
        <v>285</v>
      </c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423" t="s">
        <v>72</v>
      </c>
      <c r="V11" s="497">
        <v>42828</v>
      </c>
      <c r="W11" s="438">
        <v>15188.4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42828</v>
      </c>
      <c r="GU11" s="116"/>
      <c r="GV11" s="78">
        <v>22176</v>
      </c>
      <c r="GW11" s="88" t="s">
        <v>226</v>
      </c>
      <c r="GX11" s="88"/>
      <c r="GY11" s="79">
        <v>42843</v>
      </c>
      <c r="GZ11" s="102">
        <v>3712</v>
      </c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266</v>
      </c>
      <c r="O12" s="122">
        <f>23020-115</f>
        <v>22905</v>
      </c>
      <c r="P12" s="70">
        <f t="shared" ref="P12:P72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79">
        <v>42843</v>
      </c>
      <c r="GZ12" s="102">
        <v>3712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464" t="s">
        <v>209</v>
      </c>
      <c r="K13" s="118" t="s">
        <v>206</v>
      </c>
      <c r="L13" s="119">
        <v>437</v>
      </c>
      <c r="M13" s="120">
        <v>42801</v>
      </c>
      <c r="N13" s="121">
        <v>5475</v>
      </c>
      <c r="O13" s="122">
        <v>437</v>
      </c>
      <c r="P13" s="70">
        <f t="shared" si="3"/>
        <v>0</v>
      </c>
      <c r="Q13" s="123">
        <v>66</v>
      </c>
      <c r="R13" s="124"/>
      <c r="S13" s="125"/>
      <c r="T13" s="39">
        <f t="shared" si="2"/>
        <v>28842</v>
      </c>
      <c r="U13" s="498" t="s">
        <v>72</v>
      </c>
      <c r="V13" s="499">
        <v>42832</v>
      </c>
      <c r="W13" s="425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9"/>
      <c r="GZ13" s="102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33</v>
      </c>
      <c r="K14" s="83" t="s">
        <v>37</v>
      </c>
      <c r="L14" s="129">
        <v>18160</v>
      </c>
      <c r="M14" s="85">
        <v>42802</v>
      </c>
      <c r="N14" s="461" t="s">
        <v>286</v>
      </c>
      <c r="O14" s="86">
        <v>22450</v>
      </c>
      <c r="P14" s="70">
        <f t="shared" si="3"/>
        <v>4290</v>
      </c>
      <c r="Q14" s="77">
        <v>25</v>
      </c>
      <c r="R14" s="77"/>
      <c r="S14" s="130"/>
      <c r="T14" s="39">
        <f t="shared" si="2"/>
        <v>561250</v>
      </c>
      <c r="U14" s="423" t="s">
        <v>72</v>
      </c>
      <c r="V14" s="424">
        <v>42828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42828</v>
      </c>
      <c r="GU14" s="116"/>
      <c r="GV14" s="78">
        <v>22176</v>
      </c>
      <c r="GW14" s="88" t="s">
        <v>227</v>
      </c>
      <c r="GX14" s="88"/>
      <c r="GY14" s="79">
        <v>42843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104</v>
      </c>
      <c r="K15" s="83" t="s">
        <v>41</v>
      </c>
      <c r="L15" s="129">
        <v>24710</v>
      </c>
      <c r="M15" s="85">
        <v>42803</v>
      </c>
      <c r="N15" s="461" t="s">
        <v>287</v>
      </c>
      <c r="O15" s="86">
        <v>30245</v>
      </c>
      <c r="P15" s="133">
        <f t="shared" si="3"/>
        <v>5535</v>
      </c>
      <c r="Q15" s="77">
        <v>25</v>
      </c>
      <c r="R15" s="77"/>
      <c r="S15" s="77"/>
      <c r="T15" s="39">
        <f t="shared" si="2"/>
        <v>756125</v>
      </c>
      <c r="U15" s="423" t="s">
        <v>72</v>
      </c>
      <c r="V15" s="424">
        <v>42829</v>
      </c>
      <c r="W15" s="425">
        <v>18850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42829</v>
      </c>
      <c r="GU15" s="134"/>
      <c r="GV15" s="78"/>
      <c r="GW15" s="88"/>
      <c r="GX15" s="88"/>
      <c r="GY15" s="79">
        <v>42843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96</v>
      </c>
      <c r="K16" s="83" t="s">
        <v>35</v>
      </c>
      <c r="L16" s="129">
        <v>12950</v>
      </c>
      <c r="M16" s="85">
        <v>42803</v>
      </c>
      <c r="N16" s="68" t="s">
        <v>273</v>
      </c>
      <c r="O16" s="86">
        <v>16680</v>
      </c>
      <c r="P16" s="133">
        <f t="shared" si="3"/>
        <v>3730</v>
      </c>
      <c r="Q16" s="77">
        <v>25</v>
      </c>
      <c r="R16" s="77"/>
      <c r="S16" s="77"/>
      <c r="T16" s="39">
        <f t="shared" si="2"/>
        <v>417000</v>
      </c>
      <c r="U16" s="106" t="s">
        <v>72</v>
      </c>
      <c r="V16" s="131">
        <v>42824</v>
      </c>
      <c r="W16" s="128">
        <v>9802</v>
      </c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>
        <v>42824</v>
      </c>
      <c r="GU16" s="116"/>
      <c r="GV16" s="78">
        <v>17584</v>
      </c>
      <c r="GW16" s="88" t="s">
        <v>228</v>
      </c>
      <c r="GX16" s="88"/>
      <c r="GY16" s="79">
        <v>42843</v>
      </c>
      <c r="GZ16" s="102">
        <v>2088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180</v>
      </c>
      <c r="K17" s="496" t="s">
        <v>283</v>
      </c>
      <c r="L17" s="129">
        <v>18720</v>
      </c>
      <c r="M17" s="85">
        <v>42804</v>
      </c>
      <c r="N17" s="461" t="s">
        <v>282</v>
      </c>
      <c r="O17" s="86">
        <v>23380</v>
      </c>
      <c r="P17" s="133">
        <f t="shared" si="3"/>
        <v>4660</v>
      </c>
      <c r="Q17" s="77">
        <v>25</v>
      </c>
      <c r="R17" s="77"/>
      <c r="S17" s="77"/>
      <c r="T17" s="39">
        <f t="shared" si="2"/>
        <v>584500</v>
      </c>
      <c r="U17" s="423" t="s">
        <v>72</v>
      </c>
      <c r="V17" s="424">
        <v>42828</v>
      </c>
      <c r="W17" s="425">
        <v>15306.2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42828</v>
      </c>
      <c r="GU17" s="116"/>
      <c r="GV17" s="78">
        <v>22176</v>
      </c>
      <c r="GW17" s="88" t="s">
        <v>230</v>
      </c>
      <c r="GX17" s="88"/>
      <c r="GY17" s="79">
        <v>42843</v>
      </c>
      <c r="GZ17" s="102">
        <v>3712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181</v>
      </c>
      <c r="K18" s="83" t="s">
        <v>182</v>
      </c>
      <c r="L18" s="84">
        <v>13230</v>
      </c>
      <c r="M18" s="85">
        <v>42804</v>
      </c>
      <c r="N18" s="461" t="s">
        <v>288</v>
      </c>
      <c r="O18" s="86">
        <v>13680</v>
      </c>
      <c r="P18" s="133">
        <f t="shared" si="3"/>
        <v>450</v>
      </c>
      <c r="Q18" s="77">
        <v>25</v>
      </c>
      <c r="R18" s="77"/>
      <c r="S18" s="77"/>
      <c r="T18" s="39">
        <f t="shared" si="2"/>
        <v>342000</v>
      </c>
      <c r="U18" s="434" t="s">
        <v>72</v>
      </c>
      <c r="V18" s="424">
        <v>42830</v>
      </c>
      <c r="W18" s="435">
        <v>7992.4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42830</v>
      </c>
      <c r="GU18" s="116"/>
      <c r="GV18" s="78">
        <v>17584</v>
      </c>
      <c r="GW18" s="88" t="s">
        <v>229</v>
      </c>
      <c r="GX18" s="88"/>
      <c r="GY18" s="79">
        <v>42843</v>
      </c>
      <c r="GZ18" s="102">
        <v>2088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183</v>
      </c>
      <c r="K19" s="83" t="s">
        <v>184</v>
      </c>
      <c r="L19" s="84">
        <v>0</v>
      </c>
      <c r="M19" s="85">
        <v>42804</v>
      </c>
      <c r="N19" s="68" t="s">
        <v>276</v>
      </c>
      <c r="O19" s="86">
        <v>2550</v>
      </c>
      <c r="P19" s="133">
        <f t="shared" si="3"/>
        <v>2550</v>
      </c>
      <c r="Q19" s="77">
        <v>25</v>
      </c>
      <c r="R19" s="77"/>
      <c r="S19" s="77"/>
      <c r="T19" s="39">
        <f t="shared" si="2"/>
        <v>63750</v>
      </c>
      <c r="U19" s="135" t="s">
        <v>72</v>
      </c>
      <c r="V19" s="131">
        <v>42824</v>
      </c>
      <c r="W19" s="535">
        <v>1508</v>
      </c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>
        <v>42824</v>
      </c>
      <c r="GU19" s="116"/>
      <c r="GV19" s="100">
        <v>0</v>
      </c>
      <c r="GW19" s="88" t="s">
        <v>176</v>
      </c>
      <c r="GX19" s="88"/>
      <c r="GY19" s="79"/>
      <c r="GZ19" s="102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534" t="s">
        <v>209</v>
      </c>
      <c r="K20" s="83" t="s">
        <v>206</v>
      </c>
      <c r="L20" s="84">
        <v>1065</v>
      </c>
      <c r="M20" s="85">
        <v>42804</v>
      </c>
      <c r="N20" s="68" t="s">
        <v>274</v>
      </c>
      <c r="O20" s="86">
        <v>1065</v>
      </c>
      <c r="P20" s="133">
        <f t="shared" si="3"/>
        <v>0</v>
      </c>
      <c r="Q20" s="77">
        <v>65</v>
      </c>
      <c r="R20" s="77"/>
      <c r="S20" s="77"/>
      <c r="T20" s="39">
        <f t="shared" si="2"/>
        <v>69225</v>
      </c>
      <c r="U20" s="135" t="s">
        <v>72</v>
      </c>
      <c r="V20" s="131">
        <v>42824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100"/>
      <c r="GW20" s="88"/>
      <c r="GX20" s="88"/>
      <c r="GY20" s="79"/>
      <c r="GZ20" s="102">
        <v>0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42</v>
      </c>
      <c r="K21" s="83" t="s">
        <v>210</v>
      </c>
      <c r="L21" s="84">
        <v>24910</v>
      </c>
      <c r="M21" s="85">
        <v>42806</v>
      </c>
      <c r="N21" s="461" t="s">
        <v>289</v>
      </c>
      <c r="O21" s="86">
        <v>30740</v>
      </c>
      <c r="P21" s="133">
        <f t="shared" si="3"/>
        <v>5830</v>
      </c>
      <c r="Q21" s="77">
        <v>24.5</v>
      </c>
      <c r="R21" s="77"/>
      <c r="S21" s="77"/>
      <c r="T21" s="39">
        <f t="shared" si="2"/>
        <v>753130</v>
      </c>
      <c r="U21" s="434" t="s">
        <v>72</v>
      </c>
      <c r="V21" s="424">
        <v>42831</v>
      </c>
      <c r="W21" s="435">
        <v>19604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42831</v>
      </c>
      <c r="GU21" s="116"/>
      <c r="GV21" s="78"/>
      <c r="GW21" s="88"/>
      <c r="GX21" s="88"/>
      <c r="GY21" s="79">
        <v>42843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96</v>
      </c>
      <c r="K22" s="136" t="s">
        <v>35</v>
      </c>
      <c r="L22" s="84">
        <v>12640</v>
      </c>
      <c r="M22" s="85">
        <v>42807</v>
      </c>
      <c r="N22" s="461" t="s">
        <v>304</v>
      </c>
      <c r="O22" s="86">
        <v>15515</v>
      </c>
      <c r="P22" s="133">
        <f t="shared" si="3"/>
        <v>2875</v>
      </c>
      <c r="Q22" s="77">
        <v>24.5</v>
      </c>
      <c r="R22" s="77"/>
      <c r="S22" s="77"/>
      <c r="T22" s="39">
        <f t="shared" si="2"/>
        <v>380117.5</v>
      </c>
      <c r="U22" s="434" t="s">
        <v>72</v>
      </c>
      <c r="V22" s="424">
        <v>42835</v>
      </c>
      <c r="W22" s="435">
        <v>9802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42835</v>
      </c>
      <c r="GU22" s="116"/>
      <c r="GV22" s="78">
        <v>17584</v>
      </c>
      <c r="GW22" s="88" t="s">
        <v>267</v>
      </c>
      <c r="GX22" s="88"/>
      <c r="GY22" s="79">
        <v>42843</v>
      </c>
      <c r="GZ22" s="102">
        <v>2088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153</v>
      </c>
      <c r="K23" s="83" t="s">
        <v>37</v>
      </c>
      <c r="L23" s="84">
        <v>20720</v>
      </c>
      <c r="M23" s="85">
        <v>42808</v>
      </c>
      <c r="N23" s="461" t="s">
        <v>290</v>
      </c>
      <c r="O23" s="86">
        <v>25430</v>
      </c>
      <c r="P23" s="133">
        <f t="shared" si="3"/>
        <v>4710</v>
      </c>
      <c r="Q23" s="77">
        <v>24.5</v>
      </c>
      <c r="R23" s="77"/>
      <c r="S23" s="77"/>
      <c r="T23" s="39">
        <f t="shared" si="2"/>
        <v>623035</v>
      </c>
      <c r="U23" s="434" t="s">
        <v>72</v>
      </c>
      <c r="V23" s="424">
        <v>42832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42832</v>
      </c>
      <c r="GU23" s="116"/>
      <c r="GV23" s="78"/>
      <c r="GW23" s="88"/>
      <c r="GX23" s="88"/>
      <c r="GY23" s="79">
        <v>42843</v>
      </c>
      <c r="GZ23" s="102">
        <v>3712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96</v>
      </c>
      <c r="K24" s="83" t="s">
        <v>35</v>
      </c>
      <c r="L24" s="84">
        <v>11970</v>
      </c>
      <c r="M24" s="85">
        <v>42809</v>
      </c>
      <c r="N24" s="461" t="s">
        <v>303</v>
      </c>
      <c r="O24" s="86">
        <v>14865</v>
      </c>
      <c r="P24" s="133">
        <f t="shared" si="3"/>
        <v>2895</v>
      </c>
      <c r="Q24" s="77">
        <v>24.5</v>
      </c>
      <c r="R24" s="77"/>
      <c r="S24" s="77"/>
      <c r="T24" s="39">
        <f t="shared" si="2"/>
        <v>364192.5</v>
      </c>
      <c r="U24" s="434" t="s">
        <v>72</v>
      </c>
      <c r="V24" s="424">
        <v>42835</v>
      </c>
      <c r="W24" s="435">
        <v>9802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42835</v>
      </c>
      <c r="GU24" s="116"/>
      <c r="GV24" s="78">
        <v>17584</v>
      </c>
      <c r="GW24" s="88" t="s">
        <v>268</v>
      </c>
      <c r="GX24" s="88"/>
      <c r="GY24" s="79">
        <v>42843</v>
      </c>
      <c r="GZ24" s="102"/>
      <c r="HA24" s="91">
        <v>2088</v>
      </c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92" t="s">
        <v>302</v>
      </c>
      <c r="K25" s="83" t="s">
        <v>211</v>
      </c>
      <c r="L25" s="84">
        <v>11760</v>
      </c>
      <c r="M25" s="85">
        <v>42810</v>
      </c>
      <c r="N25" s="461" t="s">
        <v>306</v>
      </c>
      <c r="O25" s="86">
        <v>12170</v>
      </c>
      <c r="P25" s="133">
        <f t="shared" si="3"/>
        <v>410</v>
      </c>
      <c r="Q25" s="77">
        <v>24.5</v>
      </c>
      <c r="R25" s="77"/>
      <c r="S25" s="77"/>
      <c r="T25" s="39">
        <f t="shared" si="2"/>
        <v>298165</v>
      </c>
      <c r="U25" s="434" t="s">
        <v>72</v>
      </c>
      <c r="V25" s="437">
        <v>42836</v>
      </c>
      <c r="W25" s="438">
        <v>7464.5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42836</v>
      </c>
      <c r="GU25" s="116"/>
      <c r="GV25" s="100">
        <v>17584</v>
      </c>
      <c r="GW25" s="88" t="s">
        <v>270</v>
      </c>
      <c r="GX25" s="88"/>
      <c r="GY25" s="588">
        <v>42851</v>
      </c>
      <c r="GZ25" s="589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212</v>
      </c>
      <c r="K26" s="83" t="s">
        <v>106</v>
      </c>
      <c r="L26" s="84">
        <v>18960</v>
      </c>
      <c r="M26" s="85">
        <v>42810</v>
      </c>
      <c r="N26" s="461" t="s">
        <v>301</v>
      </c>
      <c r="O26" s="86">
        <v>26235</v>
      </c>
      <c r="P26" s="133">
        <f t="shared" si="3"/>
        <v>7275</v>
      </c>
      <c r="Q26" s="137">
        <v>24.5</v>
      </c>
      <c r="R26" s="137"/>
      <c r="S26" s="137"/>
      <c r="T26" s="39">
        <f t="shared" si="2"/>
        <v>642757.5</v>
      </c>
      <c r="U26" s="434" t="s">
        <v>72</v>
      </c>
      <c r="V26" s="424">
        <v>42835</v>
      </c>
      <c r="W26" s="439">
        <v>17342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42835</v>
      </c>
      <c r="GU26" s="116"/>
      <c r="GV26" s="78">
        <v>22176</v>
      </c>
      <c r="GW26" s="88" t="s">
        <v>269</v>
      </c>
      <c r="GX26" s="88"/>
      <c r="GY26" s="588">
        <v>42851</v>
      </c>
      <c r="GZ26" s="589">
        <v>3712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213</v>
      </c>
      <c r="K27" s="83" t="s">
        <v>37</v>
      </c>
      <c r="L27" s="84">
        <v>18400</v>
      </c>
      <c r="M27" s="85">
        <v>42811</v>
      </c>
      <c r="N27" s="461" t="s">
        <v>305</v>
      </c>
      <c r="O27" s="86">
        <v>23805</v>
      </c>
      <c r="P27" s="133">
        <f t="shared" si="3"/>
        <v>5405</v>
      </c>
      <c r="Q27" s="77">
        <v>24.5</v>
      </c>
      <c r="R27" s="77"/>
      <c r="S27" s="77"/>
      <c r="T27" s="39">
        <f t="shared" si="2"/>
        <v>583222.5</v>
      </c>
      <c r="U27" s="434" t="s">
        <v>72</v>
      </c>
      <c r="V27" s="424">
        <v>42836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42836</v>
      </c>
      <c r="GU27" s="116"/>
      <c r="GV27" s="78">
        <v>22176</v>
      </c>
      <c r="GW27" s="88" t="s">
        <v>272</v>
      </c>
      <c r="GX27" s="88"/>
      <c r="GY27" s="588">
        <v>42851</v>
      </c>
      <c r="GZ27" s="589">
        <v>3712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4">
        <v>12150</v>
      </c>
      <c r="M28" s="85">
        <v>42811</v>
      </c>
      <c r="N28" s="462" t="s">
        <v>307</v>
      </c>
      <c r="O28" s="86">
        <v>14605</v>
      </c>
      <c r="P28" s="133">
        <f t="shared" si="3"/>
        <v>2455</v>
      </c>
      <c r="Q28" s="137">
        <v>24.5</v>
      </c>
      <c r="R28" s="77"/>
      <c r="S28" s="140"/>
      <c r="T28" s="39">
        <f t="shared" si="2"/>
        <v>357822.5</v>
      </c>
      <c r="U28" s="434" t="s">
        <v>72</v>
      </c>
      <c r="V28" s="424">
        <v>42837</v>
      </c>
      <c r="W28" s="440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41">
        <v>42837</v>
      </c>
      <c r="GU28" s="116"/>
      <c r="GV28" s="100">
        <v>17584</v>
      </c>
      <c r="GW28" s="88" t="s">
        <v>271</v>
      </c>
      <c r="GX28" s="88"/>
      <c r="GY28" s="588">
        <v>42851</v>
      </c>
      <c r="GZ28" s="589">
        <v>2088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464" t="s">
        <v>209</v>
      </c>
      <c r="K29" s="83" t="s">
        <v>206</v>
      </c>
      <c r="L29" s="84">
        <v>813</v>
      </c>
      <c r="M29" s="85">
        <v>42811</v>
      </c>
      <c r="N29" s="546">
        <v>5502</v>
      </c>
      <c r="O29" s="86">
        <v>813</v>
      </c>
      <c r="P29" s="133">
        <f t="shared" si="3"/>
        <v>0</v>
      </c>
      <c r="Q29" s="137">
        <v>66</v>
      </c>
      <c r="R29" s="77"/>
      <c r="S29" s="140"/>
      <c r="T29" s="39">
        <f t="shared" si="2"/>
        <v>53658</v>
      </c>
      <c r="U29" s="135" t="s">
        <v>72</v>
      </c>
      <c r="V29" s="131">
        <v>42829</v>
      </c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588"/>
      <c r="GZ29" s="590">
        <v>0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143" t="s">
        <v>214</v>
      </c>
      <c r="L30" s="84">
        <v>11920</v>
      </c>
      <c r="M30" s="85">
        <v>42813</v>
      </c>
      <c r="N30" s="461" t="s">
        <v>309</v>
      </c>
      <c r="O30" s="86">
        <v>14830</v>
      </c>
      <c r="P30" s="133">
        <f t="shared" si="3"/>
        <v>2910</v>
      </c>
      <c r="Q30" s="137">
        <v>24</v>
      </c>
      <c r="R30" s="137"/>
      <c r="S30" s="105"/>
      <c r="T30" s="39">
        <f t="shared" si="2"/>
        <v>355920</v>
      </c>
      <c r="U30" s="434" t="s">
        <v>72</v>
      </c>
      <c r="V30" s="424">
        <v>42842</v>
      </c>
      <c r="W30" s="439">
        <v>9877.4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42842</v>
      </c>
      <c r="GU30" s="116"/>
      <c r="GV30" s="78">
        <v>17584</v>
      </c>
      <c r="GW30" s="88" t="s">
        <v>291</v>
      </c>
      <c r="GX30" s="88"/>
      <c r="GY30" s="588">
        <v>42851</v>
      </c>
      <c r="GZ30" s="589">
        <v>2088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251</v>
      </c>
      <c r="K31" s="530" t="s">
        <v>143</v>
      </c>
      <c r="L31" s="84"/>
      <c r="M31" s="85">
        <v>42813</v>
      </c>
      <c r="N31" s="68" t="s">
        <v>252</v>
      </c>
      <c r="O31" s="86">
        <v>120</v>
      </c>
      <c r="P31" s="133">
        <f t="shared" si="3"/>
        <v>120</v>
      </c>
      <c r="Q31" s="137">
        <v>165</v>
      </c>
      <c r="R31" s="137" t="s">
        <v>250</v>
      </c>
      <c r="S31" s="105"/>
      <c r="T31" s="39">
        <f t="shared" si="2"/>
        <v>19800</v>
      </c>
      <c r="U31" s="135" t="s">
        <v>72</v>
      </c>
      <c r="V31" s="131">
        <v>42825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588"/>
      <c r="GZ31" s="590">
        <v>0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212</v>
      </c>
      <c r="K32" s="83" t="s">
        <v>37</v>
      </c>
      <c r="L32" s="84">
        <v>19550</v>
      </c>
      <c r="M32" s="85">
        <v>42814</v>
      </c>
      <c r="N32" s="461" t="s">
        <v>308</v>
      </c>
      <c r="O32" s="86">
        <v>24175</v>
      </c>
      <c r="P32" s="133">
        <f t="shared" si="3"/>
        <v>4625</v>
      </c>
      <c r="Q32" s="77">
        <v>24</v>
      </c>
      <c r="R32" s="144"/>
      <c r="S32" s="137"/>
      <c r="T32" s="39">
        <f t="shared" si="2"/>
        <v>580200</v>
      </c>
      <c r="U32" s="434" t="s">
        <v>72</v>
      </c>
      <c r="V32" s="424">
        <v>42842</v>
      </c>
      <c r="W32" s="442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42842</v>
      </c>
      <c r="GU32" s="116"/>
      <c r="GV32" s="78"/>
      <c r="GW32" s="88"/>
      <c r="GX32" s="88"/>
      <c r="GY32" s="588">
        <v>42851</v>
      </c>
      <c r="GZ32" s="589">
        <v>3480</v>
      </c>
      <c r="HA32" s="91" t="s">
        <v>362</v>
      </c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96</v>
      </c>
      <c r="K33" s="83" t="s">
        <v>35</v>
      </c>
      <c r="L33" s="84">
        <v>13160</v>
      </c>
      <c r="M33" s="85">
        <v>42815</v>
      </c>
      <c r="N33" s="461" t="s">
        <v>340</v>
      </c>
      <c r="O33" s="86">
        <v>16230</v>
      </c>
      <c r="P33" s="133">
        <f t="shared" si="3"/>
        <v>3070</v>
      </c>
      <c r="Q33" s="77">
        <v>24</v>
      </c>
      <c r="R33" s="144"/>
      <c r="S33" s="145"/>
      <c r="T33" s="39">
        <f t="shared" si="2"/>
        <v>389520</v>
      </c>
      <c r="U33" s="434" t="s">
        <v>72</v>
      </c>
      <c r="V33" s="424">
        <v>42844</v>
      </c>
      <c r="W33" s="442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42844</v>
      </c>
      <c r="GU33" s="116"/>
      <c r="GV33" s="78">
        <v>17584</v>
      </c>
      <c r="GW33" s="88" t="s">
        <v>292</v>
      </c>
      <c r="GX33" s="88"/>
      <c r="GY33" s="588">
        <v>42851</v>
      </c>
      <c r="GZ33" s="589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255</v>
      </c>
      <c r="K34" s="83" t="s">
        <v>215</v>
      </c>
      <c r="L34" s="84">
        <v>18310</v>
      </c>
      <c r="M34" s="85">
        <v>42816</v>
      </c>
      <c r="N34" s="461" t="s">
        <v>342</v>
      </c>
      <c r="O34" s="86">
        <v>22630</v>
      </c>
      <c r="P34" s="133">
        <f t="shared" si="3"/>
        <v>4320</v>
      </c>
      <c r="Q34" s="146">
        <v>24</v>
      </c>
      <c r="R34" s="147"/>
      <c r="S34" s="147"/>
      <c r="T34" s="39">
        <f t="shared" si="2"/>
        <v>543120</v>
      </c>
      <c r="U34" s="434" t="s">
        <v>72</v>
      </c>
      <c r="V34" s="424">
        <v>42845</v>
      </c>
      <c r="W34" s="439">
        <v>14326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42845</v>
      </c>
      <c r="GU34" s="116"/>
      <c r="GV34" s="78"/>
      <c r="GW34" s="88"/>
      <c r="GX34" s="88"/>
      <c r="GY34" s="588">
        <v>42851</v>
      </c>
      <c r="GZ34" s="589">
        <v>3480</v>
      </c>
      <c r="HA34" s="91" t="s">
        <v>362</v>
      </c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345</v>
      </c>
      <c r="K35" s="83" t="s">
        <v>59</v>
      </c>
      <c r="L35" s="84">
        <v>19040</v>
      </c>
      <c r="M35" s="85">
        <v>42817</v>
      </c>
      <c r="N35" s="461" t="s">
        <v>344</v>
      </c>
      <c r="O35" s="86">
        <v>27515</v>
      </c>
      <c r="P35" s="133">
        <f t="shared" si="3"/>
        <v>8475</v>
      </c>
      <c r="Q35" s="137">
        <v>24</v>
      </c>
      <c r="R35" s="147"/>
      <c r="S35" s="147"/>
      <c r="T35" s="39">
        <f t="shared" si="2"/>
        <v>660360</v>
      </c>
      <c r="U35" s="434" t="s">
        <v>72</v>
      </c>
      <c r="V35" s="424">
        <v>42846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42846</v>
      </c>
      <c r="GU35" s="116"/>
      <c r="GV35" s="78">
        <v>22176</v>
      </c>
      <c r="GW35" s="88" t="s">
        <v>294</v>
      </c>
      <c r="GX35" s="88"/>
      <c r="GY35" s="588">
        <v>42851</v>
      </c>
      <c r="GZ35" s="589">
        <v>3480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346</v>
      </c>
      <c r="K36" s="83" t="s">
        <v>85</v>
      </c>
      <c r="L36" s="84">
        <v>18670</v>
      </c>
      <c r="M36" s="85">
        <v>42818</v>
      </c>
      <c r="N36" s="461" t="s">
        <v>349</v>
      </c>
      <c r="O36" s="86">
        <v>26605</v>
      </c>
      <c r="P36" s="133">
        <f t="shared" si="3"/>
        <v>7935</v>
      </c>
      <c r="Q36" s="137">
        <v>24</v>
      </c>
      <c r="R36" s="137"/>
      <c r="S36" s="137"/>
      <c r="T36" s="39">
        <f>Q36*O36</f>
        <v>638520</v>
      </c>
      <c r="U36" s="434" t="s">
        <v>72</v>
      </c>
      <c r="V36" s="424">
        <v>42849</v>
      </c>
      <c r="W36" s="439">
        <v>17266.599999999999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42849</v>
      </c>
      <c r="GU36" s="116"/>
      <c r="GV36" s="78"/>
      <c r="GW36" s="88"/>
      <c r="GX36" s="88"/>
      <c r="GY36" s="588">
        <v>42851</v>
      </c>
      <c r="GZ36" s="589">
        <v>3480</v>
      </c>
      <c r="HA36" s="91" t="s">
        <v>362</v>
      </c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347</v>
      </c>
      <c r="K37" s="83" t="s">
        <v>46</v>
      </c>
      <c r="L37" s="84">
        <v>11920</v>
      </c>
      <c r="M37" s="85">
        <v>42818</v>
      </c>
      <c r="N37" s="461" t="s">
        <v>354</v>
      </c>
      <c r="O37" s="86">
        <v>11950</v>
      </c>
      <c r="P37" s="133">
        <f t="shared" si="3"/>
        <v>30</v>
      </c>
      <c r="Q37" s="137">
        <v>24</v>
      </c>
      <c r="R37" s="137"/>
      <c r="S37" s="137"/>
      <c r="T37" s="39">
        <f>Q37*O37</f>
        <v>286800</v>
      </c>
      <c r="U37" s="434" t="s">
        <v>72</v>
      </c>
      <c r="V37" s="424">
        <v>42849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42849</v>
      </c>
      <c r="GU37" s="116"/>
      <c r="GV37" s="78">
        <v>17584</v>
      </c>
      <c r="GW37" s="88" t="s">
        <v>293</v>
      </c>
      <c r="GX37" s="88"/>
      <c r="GY37" s="588">
        <v>42851</v>
      </c>
      <c r="GZ37" s="589">
        <v>2088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348</v>
      </c>
      <c r="K38" s="143" t="s">
        <v>46</v>
      </c>
      <c r="L38" s="84">
        <v>12000</v>
      </c>
      <c r="M38" s="85">
        <v>42818</v>
      </c>
      <c r="N38" s="461" t="s">
        <v>343</v>
      </c>
      <c r="O38" s="86">
        <v>11575</v>
      </c>
      <c r="P38" s="133">
        <f t="shared" si="3"/>
        <v>-425</v>
      </c>
      <c r="Q38" s="77">
        <v>24</v>
      </c>
      <c r="R38" s="137"/>
      <c r="S38" s="137"/>
      <c r="T38" s="39">
        <f>Q38*O38</f>
        <v>277800</v>
      </c>
      <c r="U38" s="434" t="s">
        <v>72</v>
      </c>
      <c r="V38" s="424">
        <v>42846</v>
      </c>
      <c r="W38" s="439">
        <v>7540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42846</v>
      </c>
      <c r="GU38" s="116"/>
      <c r="GV38" s="149">
        <v>17584</v>
      </c>
      <c r="GW38" s="88" t="s">
        <v>295</v>
      </c>
      <c r="GX38" s="88"/>
      <c r="GY38" s="588">
        <v>42851</v>
      </c>
      <c r="GZ38" s="589">
        <v>2088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255</v>
      </c>
      <c r="K39" s="83" t="s">
        <v>253</v>
      </c>
      <c r="L39" s="84">
        <v>25510</v>
      </c>
      <c r="M39" s="85">
        <v>42820</v>
      </c>
      <c r="N39" s="462" t="s">
        <v>352</v>
      </c>
      <c r="O39" s="86">
        <v>31405</v>
      </c>
      <c r="P39" s="133">
        <f t="shared" si="3"/>
        <v>5895</v>
      </c>
      <c r="Q39" s="137">
        <v>23.8</v>
      </c>
      <c r="R39" s="137"/>
      <c r="S39" s="130"/>
      <c r="T39" s="39">
        <f>Q39*O39+S39+0</f>
        <v>747439</v>
      </c>
      <c r="U39" s="434" t="s">
        <v>72</v>
      </c>
      <c r="V39" s="424">
        <v>42849</v>
      </c>
      <c r="W39" s="439">
        <v>19604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42849</v>
      </c>
      <c r="GU39" s="116"/>
      <c r="GV39" s="150"/>
      <c r="GW39" s="88"/>
      <c r="GX39" s="88"/>
      <c r="GY39" s="588">
        <v>42851</v>
      </c>
      <c r="GZ39" s="589">
        <v>3480</v>
      </c>
      <c r="HA39" s="91" t="s">
        <v>362</v>
      </c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254</v>
      </c>
      <c r="K40" s="83" t="s">
        <v>37</v>
      </c>
      <c r="L40" s="84">
        <v>20850</v>
      </c>
      <c r="M40" s="85">
        <v>42821</v>
      </c>
      <c r="N40" s="462" t="s">
        <v>353</v>
      </c>
      <c r="O40" s="86">
        <v>25895</v>
      </c>
      <c r="P40" s="133">
        <f t="shared" si="3"/>
        <v>5045</v>
      </c>
      <c r="Q40" s="137">
        <v>23.8</v>
      </c>
      <c r="R40" s="137"/>
      <c r="S40" s="130"/>
      <c r="T40" s="39">
        <f>Q40*O40+S40+0</f>
        <v>616301</v>
      </c>
      <c r="U40" s="578" t="s">
        <v>72</v>
      </c>
      <c r="V40" s="579">
        <v>42850</v>
      </c>
      <c r="W40" s="580">
        <f>16193.6-960</f>
        <v>15233.6</v>
      </c>
      <c r="X40" s="581"/>
      <c r="Y40" s="582"/>
      <c r="Z40" s="583"/>
      <c r="AA40" s="584"/>
      <c r="AB40" s="583"/>
      <c r="AC40" s="585"/>
      <c r="AD40" s="586"/>
      <c r="AE40" s="581"/>
      <c r="AF40" s="581"/>
      <c r="AG40" s="581"/>
      <c r="AH40" s="582"/>
      <c r="AI40" s="583"/>
      <c r="AJ40" s="584"/>
      <c r="AK40" s="583"/>
      <c r="AL40" s="585"/>
      <c r="AM40" s="586"/>
      <c r="AN40" s="581"/>
      <c r="AO40" s="581"/>
      <c r="AP40" s="581"/>
      <c r="AQ40" s="582"/>
      <c r="AR40" s="583"/>
      <c r="AS40" s="584"/>
      <c r="AT40" s="583"/>
      <c r="AU40" s="585"/>
      <c r="AV40" s="586"/>
      <c r="AW40" s="581"/>
      <c r="AX40" s="581"/>
      <c r="AY40" s="581"/>
      <c r="AZ40" s="582"/>
      <c r="BA40" s="583"/>
      <c r="BB40" s="584"/>
      <c r="BC40" s="583"/>
      <c r="BD40" s="585"/>
      <c r="BE40" s="586"/>
      <c r="BF40" s="581"/>
      <c r="BG40" s="581"/>
      <c r="BH40" s="581"/>
      <c r="BI40" s="582"/>
      <c r="BJ40" s="583"/>
      <c r="BK40" s="584"/>
      <c r="BL40" s="583"/>
      <c r="BM40" s="585"/>
      <c r="BN40" s="586"/>
      <c r="BO40" s="581"/>
      <c r="BP40" s="581"/>
      <c r="BQ40" s="581"/>
      <c r="BR40" s="582"/>
      <c r="BS40" s="583"/>
      <c r="BT40" s="584"/>
      <c r="BU40" s="583"/>
      <c r="BV40" s="585"/>
      <c r="BW40" s="586"/>
      <c r="BX40" s="581"/>
      <c r="BY40" s="581"/>
      <c r="BZ40" s="581"/>
      <c r="CA40" s="582"/>
      <c r="CB40" s="583"/>
      <c r="CC40" s="584"/>
      <c r="CD40" s="583"/>
      <c r="CE40" s="585"/>
      <c r="CF40" s="586"/>
      <c r="CG40" s="581"/>
      <c r="CH40" s="581"/>
      <c r="CI40" s="581"/>
      <c r="CJ40" s="582"/>
      <c r="CK40" s="583"/>
      <c r="CL40" s="584"/>
      <c r="CM40" s="583"/>
      <c r="CN40" s="585"/>
      <c r="CO40" s="586"/>
      <c r="CP40" s="581"/>
      <c r="CQ40" s="581"/>
      <c r="CR40" s="581"/>
      <c r="CS40" s="582"/>
      <c r="CT40" s="583"/>
      <c r="CU40" s="584"/>
      <c r="CV40" s="583"/>
      <c r="CW40" s="585"/>
      <c r="CX40" s="586"/>
      <c r="CY40" s="581"/>
      <c r="CZ40" s="581"/>
      <c r="DA40" s="581"/>
      <c r="DB40" s="582"/>
      <c r="DC40" s="583"/>
      <c r="DD40" s="584"/>
      <c r="DE40" s="583"/>
      <c r="DF40" s="585"/>
      <c r="DG40" s="586"/>
      <c r="DH40" s="581"/>
      <c r="DI40" s="581"/>
      <c r="DJ40" s="581"/>
      <c r="DK40" s="582"/>
      <c r="DL40" s="583"/>
      <c r="DM40" s="584"/>
      <c r="DN40" s="583"/>
      <c r="DO40" s="585"/>
      <c r="DP40" s="586"/>
      <c r="DQ40" s="581"/>
      <c r="DR40" s="581"/>
      <c r="DS40" s="581"/>
      <c r="DT40" s="582"/>
      <c r="DU40" s="583"/>
      <c r="DV40" s="584"/>
      <c r="DW40" s="583"/>
      <c r="DX40" s="585"/>
      <c r="DY40" s="586"/>
      <c r="DZ40" s="581"/>
      <c r="EA40" s="581"/>
      <c r="EB40" s="581"/>
      <c r="EC40" s="582"/>
      <c r="ED40" s="583"/>
      <c r="EE40" s="584"/>
      <c r="EF40" s="583"/>
      <c r="EG40" s="585"/>
      <c r="EH40" s="586"/>
      <c r="EI40" s="581"/>
      <c r="EJ40" s="581"/>
      <c r="EK40" s="581"/>
      <c r="EL40" s="582"/>
      <c r="EM40" s="583"/>
      <c r="EN40" s="584"/>
      <c r="EO40" s="583"/>
      <c r="EP40" s="585"/>
      <c r="EQ40" s="586"/>
      <c r="ER40" s="581"/>
      <c r="ES40" s="581"/>
      <c r="ET40" s="581"/>
      <c r="EU40" s="582"/>
      <c r="EV40" s="583"/>
      <c r="EW40" s="584"/>
      <c r="EX40" s="583"/>
      <c r="EY40" s="585"/>
      <c r="EZ40" s="586"/>
      <c r="FA40" s="581"/>
      <c r="FB40" s="581"/>
      <c r="FC40" s="581"/>
      <c r="FD40" s="582"/>
      <c r="FE40" s="583"/>
      <c r="FF40" s="584"/>
      <c r="FG40" s="583"/>
      <c r="FH40" s="585"/>
      <c r="FI40" s="586"/>
      <c r="FJ40" s="581"/>
      <c r="FK40" s="581"/>
      <c r="FL40" s="581"/>
      <c r="FM40" s="582"/>
      <c r="FN40" s="583"/>
      <c r="FO40" s="584"/>
      <c r="FP40" s="583"/>
      <c r="FQ40" s="585"/>
      <c r="FR40" s="586"/>
      <c r="FS40" s="581"/>
      <c r="FT40" s="581"/>
      <c r="FU40" s="581"/>
      <c r="FV40" s="582"/>
      <c r="FW40" s="583"/>
      <c r="FX40" s="584"/>
      <c r="FY40" s="583"/>
      <c r="FZ40" s="585"/>
      <c r="GA40" s="586"/>
      <c r="GB40" s="581"/>
      <c r="GC40" s="581"/>
      <c r="GD40" s="581"/>
      <c r="GE40" s="582"/>
      <c r="GF40" s="583"/>
      <c r="GG40" s="584"/>
      <c r="GH40" s="583"/>
      <c r="GI40" s="585"/>
      <c r="GJ40" s="586"/>
      <c r="GK40" s="581"/>
      <c r="GL40" s="581"/>
      <c r="GM40" s="581"/>
      <c r="GN40" s="582"/>
      <c r="GO40" s="583"/>
      <c r="GP40" s="584"/>
      <c r="GQ40" s="583"/>
      <c r="GR40" s="585"/>
      <c r="GS40" s="586"/>
      <c r="GT40" s="587">
        <v>42850</v>
      </c>
      <c r="GU40" s="151"/>
      <c r="GV40" s="150">
        <v>22176</v>
      </c>
      <c r="GW40" s="88" t="s">
        <v>296</v>
      </c>
      <c r="GX40" s="88"/>
      <c r="GY40" s="588">
        <v>42851</v>
      </c>
      <c r="GZ40" s="589">
        <v>3480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42</v>
      </c>
      <c r="K41" s="83" t="s">
        <v>37</v>
      </c>
      <c r="L41" s="84">
        <v>18830</v>
      </c>
      <c r="M41" s="85">
        <v>42822</v>
      </c>
      <c r="N41" s="462" t="s">
        <v>357</v>
      </c>
      <c r="O41" s="86">
        <v>23700</v>
      </c>
      <c r="P41" s="133">
        <f t="shared" si="3"/>
        <v>4870</v>
      </c>
      <c r="Q41" s="137">
        <v>23.8</v>
      </c>
      <c r="R41" s="650"/>
      <c r="S41" s="651"/>
      <c r="T41" s="39">
        <f>Q41*O41</f>
        <v>564060</v>
      </c>
      <c r="U41" s="434" t="s">
        <v>72</v>
      </c>
      <c r="V41" s="424">
        <v>42851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42851</v>
      </c>
      <c r="GU41" s="151"/>
      <c r="GV41" s="150"/>
      <c r="GW41" s="88"/>
      <c r="GX41" s="88"/>
      <c r="GY41" s="588">
        <v>42851</v>
      </c>
      <c r="GZ41" s="589">
        <v>3480</v>
      </c>
      <c r="HA41" s="91" t="s">
        <v>362</v>
      </c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42</v>
      </c>
      <c r="K42" s="83" t="s">
        <v>37</v>
      </c>
      <c r="L42" s="84">
        <v>18300</v>
      </c>
      <c r="M42" s="85">
        <v>42823</v>
      </c>
      <c r="N42" s="461" t="s">
        <v>363</v>
      </c>
      <c r="O42" s="86">
        <v>23130</v>
      </c>
      <c r="P42" s="133">
        <f t="shared" si="3"/>
        <v>4830</v>
      </c>
      <c r="Q42" s="137">
        <v>23.8</v>
      </c>
      <c r="R42" s="137"/>
      <c r="S42" s="137"/>
      <c r="T42" s="39">
        <f t="shared" ref="T42:T49" si="4">Q42*O42+S42+0</f>
        <v>550494</v>
      </c>
      <c r="U42" s="434" t="s">
        <v>72</v>
      </c>
      <c r="V42" s="424">
        <v>42852</v>
      </c>
      <c r="W42" s="439">
        <v>15080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42852</v>
      </c>
      <c r="GU42" s="116"/>
      <c r="GV42" s="150">
        <v>22176</v>
      </c>
      <c r="GW42" s="88" t="s">
        <v>297</v>
      </c>
      <c r="GX42" s="152"/>
      <c r="GY42" s="588">
        <v>42851</v>
      </c>
      <c r="GZ42" s="589">
        <v>3480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257</v>
      </c>
      <c r="K43" s="83" t="s">
        <v>258</v>
      </c>
      <c r="L43" s="84"/>
      <c r="M43" s="85">
        <v>42823</v>
      </c>
      <c r="N43" s="545" t="s">
        <v>281</v>
      </c>
      <c r="O43" s="86">
        <v>2298.8000000000002</v>
      </c>
      <c r="P43" s="133">
        <f t="shared" si="3"/>
        <v>2298.8000000000002</v>
      </c>
      <c r="Q43" s="137">
        <v>70</v>
      </c>
      <c r="R43" s="137" t="s">
        <v>250</v>
      </c>
      <c r="S43" s="137"/>
      <c r="T43" s="532">
        <f t="shared" si="4"/>
        <v>160916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588"/>
      <c r="GZ43" s="590">
        <v>0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257</v>
      </c>
      <c r="K44" s="83" t="s">
        <v>259</v>
      </c>
      <c r="L44" s="84"/>
      <c r="M44" s="85">
        <v>42823</v>
      </c>
      <c r="N44" s="545" t="s">
        <v>281</v>
      </c>
      <c r="O44" s="86">
        <v>346.4</v>
      </c>
      <c r="P44" s="133">
        <f t="shared" si="3"/>
        <v>346.4</v>
      </c>
      <c r="Q44" s="137">
        <v>64</v>
      </c>
      <c r="R44" s="137" t="s">
        <v>250</v>
      </c>
      <c r="S44" s="137"/>
      <c r="T44" s="532">
        <f t="shared" si="4"/>
        <v>22169.599999999999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588"/>
      <c r="GZ44" s="590">
        <v>0</v>
      </c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531" t="s">
        <v>257</v>
      </c>
      <c r="K45" s="83" t="s">
        <v>260</v>
      </c>
      <c r="L45" s="84"/>
      <c r="M45" s="85">
        <v>42823</v>
      </c>
      <c r="N45" s="545" t="s">
        <v>281</v>
      </c>
      <c r="O45" s="86">
        <v>105</v>
      </c>
      <c r="P45" s="133">
        <f t="shared" si="3"/>
        <v>105</v>
      </c>
      <c r="Q45" s="137">
        <v>139</v>
      </c>
      <c r="R45" s="137" t="s">
        <v>250</v>
      </c>
      <c r="S45" s="137"/>
      <c r="T45" s="532">
        <f t="shared" si="4"/>
        <v>14595</v>
      </c>
      <c r="U45" s="135" t="s">
        <v>72</v>
      </c>
      <c r="V45" s="131">
        <v>42823</v>
      </c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588"/>
      <c r="GZ45" s="590">
        <v>0</v>
      </c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531" t="s">
        <v>257</v>
      </c>
      <c r="K46" s="83" t="s">
        <v>261</v>
      </c>
      <c r="L46" s="84"/>
      <c r="M46" s="85">
        <v>42823</v>
      </c>
      <c r="N46" s="545" t="s">
        <v>281</v>
      </c>
      <c r="O46" s="86">
        <v>2007</v>
      </c>
      <c r="P46" s="133">
        <f t="shared" si="3"/>
        <v>2007</v>
      </c>
      <c r="Q46" s="137">
        <v>23</v>
      </c>
      <c r="R46" s="137" t="s">
        <v>250</v>
      </c>
      <c r="S46" s="137"/>
      <c r="T46" s="532">
        <f t="shared" si="4"/>
        <v>46161</v>
      </c>
      <c r="U46" s="135" t="s">
        <v>72</v>
      </c>
      <c r="V46" s="131">
        <v>42823</v>
      </c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588"/>
      <c r="GZ46" s="590">
        <v>0</v>
      </c>
      <c r="HA46" s="91"/>
      <c r="HB46" s="91"/>
    </row>
    <row r="47" spans="1:210" ht="26.25" x14ac:dyDescent="0.25">
      <c r="A47"/>
      <c r="B47" s="91"/>
      <c r="C47" s="91"/>
      <c r="D47" s="35"/>
      <c r="E47" s="36"/>
      <c r="F47" s="37"/>
      <c r="G47" s="38"/>
      <c r="H47" s="39"/>
      <c r="I47" s="40"/>
      <c r="J47" s="92" t="s">
        <v>368</v>
      </c>
      <c r="K47" s="83" t="s">
        <v>59</v>
      </c>
      <c r="L47" s="84">
        <v>18400</v>
      </c>
      <c r="M47" s="85">
        <v>42824</v>
      </c>
      <c r="N47" s="462" t="s">
        <v>367</v>
      </c>
      <c r="O47" s="86">
        <v>25185</v>
      </c>
      <c r="P47" s="133">
        <f t="shared" si="3"/>
        <v>6785</v>
      </c>
      <c r="Q47" s="137">
        <v>23.8</v>
      </c>
      <c r="R47" s="137"/>
      <c r="S47" s="137"/>
      <c r="T47" s="39">
        <f t="shared" si="4"/>
        <v>599403</v>
      </c>
      <c r="U47" s="434" t="s">
        <v>72</v>
      </c>
      <c r="V47" s="424">
        <v>42853</v>
      </c>
      <c r="W47" s="439">
        <v>17342</v>
      </c>
      <c r="X47" s="426"/>
      <c r="Y47" s="427"/>
      <c r="Z47" s="428"/>
      <c r="AA47" s="429"/>
      <c r="AB47" s="428"/>
      <c r="AC47" s="430"/>
      <c r="AD47" s="431"/>
      <c r="AE47" s="426"/>
      <c r="AF47" s="426"/>
      <c r="AG47" s="426"/>
      <c r="AH47" s="427"/>
      <c r="AI47" s="428"/>
      <c r="AJ47" s="429"/>
      <c r="AK47" s="428"/>
      <c r="AL47" s="430"/>
      <c r="AM47" s="431"/>
      <c r="AN47" s="426"/>
      <c r="AO47" s="426"/>
      <c r="AP47" s="426"/>
      <c r="AQ47" s="427"/>
      <c r="AR47" s="428"/>
      <c r="AS47" s="429"/>
      <c r="AT47" s="428"/>
      <c r="AU47" s="430"/>
      <c r="AV47" s="431"/>
      <c r="AW47" s="426"/>
      <c r="AX47" s="426"/>
      <c r="AY47" s="426"/>
      <c r="AZ47" s="427"/>
      <c r="BA47" s="428"/>
      <c r="BB47" s="429"/>
      <c r="BC47" s="428"/>
      <c r="BD47" s="430"/>
      <c r="BE47" s="431"/>
      <c r="BF47" s="426"/>
      <c r="BG47" s="426"/>
      <c r="BH47" s="426"/>
      <c r="BI47" s="427"/>
      <c r="BJ47" s="428"/>
      <c r="BK47" s="429"/>
      <c r="BL47" s="428"/>
      <c r="BM47" s="430"/>
      <c r="BN47" s="431"/>
      <c r="BO47" s="426"/>
      <c r="BP47" s="426"/>
      <c r="BQ47" s="426"/>
      <c r="BR47" s="427"/>
      <c r="BS47" s="428"/>
      <c r="BT47" s="429"/>
      <c r="BU47" s="428"/>
      <c r="BV47" s="430"/>
      <c r="BW47" s="431"/>
      <c r="BX47" s="426"/>
      <c r="BY47" s="426"/>
      <c r="BZ47" s="426"/>
      <c r="CA47" s="427"/>
      <c r="CB47" s="428"/>
      <c r="CC47" s="429"/>
      <c r="CD47" s="428"/>
      <c r="CE47" s="430"/>
      <c r="CF47" s="431"/>
      <c r="CG47" s="426"/>
      <c r="CH47" s="426"/>
      <c r="CI47" s="426"/>
      <c r="CJ47" s="427"/>
      <c r="CK47" s="428"/>
      <c r="CL47" s="429"/>
      <c r="CM47" s="428"/>
      <c r="CN47" s="430"/>
      <c r="CO47" s="431"/>
      <c r="CP47" s="426"/>
      <c r="CQ47" s="426"/>
      <c r="CR47" s="426"/>
      <c r="CS47" s="427"/>
      <c r="CT47" s="428"/>
      <c r="CU47" s="429"/>
      <c r="CV47" s="428"/>
      <c r="CW47" s="430"/>
      <c r="CX47" s="431"/>
      <c r="CY47" s="426"/>
      <c r="CZ47" s="426"/>
      <c r="DA47" s="426"/>
      <c r="DB47" s="427"/>
      <c r="DC47" s="428"/>
      <c r="DD47" s="429"/>
      <c r="DE47" s="428"/>
      <c r="DF47" s="430"/>
      <c r="DG47" s="431"/>
      <c r="DH47" s="426"/>
      <c r="DI47" s="426"/>
      <c r="DJ47" s="426"/>
      <c r="DK47" s="427"/>
      <c r="DL47" s="428"/>
      <c r="DM47" s="429"/>
      <c r="DN47" s="428"/>
      <c r="DO47" s="430"/>
      <c r="DP47" s="431"/>
      <c r="DQ47" s="426"/>
      <c r="DR47" s="426"/>
      <c r="DS47" s="426"/>
      <c r="DT47" s="427"/>
      <c r="DU47" s="428"/>
      <c r="DV47" s="429"/>
      <c r="DW47" s="428"/>
      <c r="DX47" s="430"/>
      <c r="DY47" s="431"/>
      <c r="DZ47" s="426"/>
      <c r="EA47" s="426"/>
      <c r="EB47" s="426"/>
      <c r="EC47" s="427"/>
      <c r="ED47" s="428"/>
      <c r="EE47" s="429"/>
      <c r="EF47" s="428"/>
      <c r="EG47" s="430"/>
      <c r="EH47" s="431"/>
      <c r="EI47" s="426"/>
      <c r="EJ47" s="426"/>
      <c r="EK47" s="426"/>
      <c r="EL47" s="427"/>
      <c r="EM47" s="428"/>
      <c r="EN47" s="429"/>
      <c r="EO47" s="428"/>
      <c r="EP47" s="430"/>
      <c r="EQ47" s="431"/>
      <c r="ER47" s="426"/>
      <c r="ES47" s="426"/>
      <c r="ET47" s="426"/>
      <c r="EU47" s="427"/>
      <c r="EV47" s="428"/>
      <c r="EW47" s="429"/>
      <c r="EX47" s="428"/>
      <c r="EY47" s="430"/>
      <c r="EZ47" s="431"/>
      <c r="FA47" s="426"/>
      <c r="FB47" s="426"/>
      <c r="FC47" s="426"/>
      <c r="FD47" s="427"/>
      <c r="FE47" s="428"/>
      <c r="FF47" s="429"/>
      <c r="FG47" s="428"/>
      <c r="FH47" s="430"/>
      <c r="FI47" s="431"/>
      <c r="FJ47" s="426"/>
      <c r="FK47" s="426"/>
      <c r="FL47" s="426"/>
      <c r="FM47" s="427"/>
      <c r="FN47" s="428"/>
      <c r="FO47" s="429"/>
      <c r="FP47" s="428"/>
      <c r="FQ47" s="430"/>
      <c r="FR47" s="431"/>
      <c r="FS47" s="426"/>
      <c r="FT47" s="426"/>
      <c r="FU47" s="426"/>
      <c r="FV47" s="427"/>
      <c r="FW47" s="428"/>
      <c r="FX47" s="429"/>
      <c r="FY47" s="428"/>
      <c r="FZ47" s="430"/>
      <c r="GA47" s="431"/>
      <c r="GB47" s="426"/>
      <c r="GC47" s="426"/>
      <c r="GD47" s="426"/>
      <c r="GE47" s="427"/>
      <c r="GF47" s="428"/>
      <c r="GG47" s="429"/>
      <c r="GH47" s="428"/>
      <c r="GI47" s="430"/>
      <c r="GJ47" s="431"/>
      <c r="GK47" s="426"/>
      <c r="GL47" s="426"/>
      <c r="GM47" s="426"/>
      <c r="GN47" s="427"/>
      <c r="GO47" s="428"/>
      <c r="GP47" s="429"/>
      <c r="GQ47" s="428"/>
      <c r="GR47" s="430"/>
      <c r="GS47" s="431"/>
      <c r="GT47" s="441">
        <v>42853</v>
      </c>
      <c r="GU47" s="116"/>
      <c r="GV47" s="150"/>
      <c r="GW47" s="88"/>
      <c r="GX47" s="88"/>
      <c r="GY47" s="588">
        <v>42851</v>
      </c>
      <c r="GZ47" s="589">
        <v>3480</v>
      </c>
      <c r="HA47" s="91" t="s">
        <v>362</v>
      </c>
      <c r="HB47" s="91"/>
    </row>
    <row r="48" spans="1:210" ht="18.75" x14ac:dyDescent="0.3">
      <c r="A48"/>
      <c r="B48" s="91"/>
      <c r="C48" s="91"/>
      <c r="D48" s="35"/>
      <c r="E48" s="36"/>
      <c r="F48" s="37"/>
      <c r="G48" s="38"/>
      <c r="H48" s="39"/>
      <c r="I48" s="40"/>
      <c r="J48" s="92" t="s">
        <v>356</v>
      </c>
      <c r="K48" s="143" t="s">
        <v>46</v>
      </c>
      <c r="L48" s="84">
        <v>10780</v>
      </c>
      <c r="M48" s="85">
        <v>42824</v>
      </c>
      <c r="N48" s="461" t="s">
        <v>355</v>
      </c>
      <c r="O48" s="86">
        <v>11965</v>
      </c>
      <c r="P48" s="133">
        <f t="shared" si="3"/>
        <v>1185</v>
      </c>
      <c r="Q48" s="137">
        <v>23.8</v>
      </c>
      <c r="R48" s="137"/>
      <c r="S48" s="137"/>
      <c r="T48" s="39">
        <f t="shared" si="4"/>
        <v>284767</v>
      </c>
      <c r="U48" s="434" t="s">
        <v>72</v>
      </c>
      <c r="V48" s="424">
        <v>42850</v>
      </c>
      <c r="W48" s="439">
        <v>7540</v>
      </c>
      <c r="X48" s="426"/>
      <c r="Y48" s="427"/>
      <c r="Z48" s="428"/>
      <c r="AA48" s="429"/>
      <c r="AB48" s="428"/>
      <c r="AC48" s="430"/>
      <c r="AD48" s="431"/>
      <c r="AE48" s="426"/>
      <c r="AF48" s="426"/>
      <c r="AG48" s="426"/>
      <c r="AH48" s="427"/>
      <c r="AI48" s="428"/>
      <c r="AJ48" s="429"/>
      <c r="AK48" s="428"/>
      <c r="AL48" s="430"/>
      <c r="AM48" s="431"/>
      <c r="AN48" s="426"/>
      <c r="AO48" s="426"/>
      <c r="AP48" s="426"/>
      <c r="AQ48" s="427"/>
      <c r="AR48" s="428"/>
      <c r="AS48" s="429"/>
      <c r="AT48" s="428"/>
      <c r="AU48" s="430"/>
      <c r="AV48" s="431"/>
      <c r="AW48" s="426"/>
      <c r="AX48" s="426"/>
      <c r="AY48" s="426"/>
      <c r="AZ48" s="427"/>
      <c r="BA48" s="428"/>
      <c r="BB48" s="429"/>
      <c r="BC48" s="428"/>
      <c r="BD48" s="430"/>
      <c r="BE48" s="431"/>
      <c r="BF48" s="426"/>
      <c r="BG48" s="426"/>
      <c r="BH48" s="426"/>
      <c r="BI48" s="427"/>
      <c r="BJ48" s="428"/>
      <c r="BK48" s="429"/>
      <c r="BL48" s="428"/>
      <c r="BM48" s="430"/>
      <c r="BN48" s="431"/>
      <c r="BO48" s="426"/>
      <c r="BP48" s="426"/>
      <c r="BQ48" s="426"/>
      <c r="BR48" s="427"/>
      <c r="BS48" s="428"/>
      <c r="BT48" s="429"/>
      <c r="BU48" s="428"/>
      <c r="BV48" s="430"/>
      <c r="BW48" s="431"/>
      <c r="BX48" s="426"/>
      <c r="BY48" s="426"/>
      <c r="BZ48" s="426"/>
      <c r="CA48" s="427"/>
      <c r="CB48" s="428"/>
      <c r="CC48" s="429"/>
      <c r="CD48" s="428"/>
      <c r="CE48" s="430"/>
      <c r="CF48" s="431"/>
      <c r="CG48" s="426"/>
      <c r="CH48" s="426"/>
      <c r="CI48" s="426"/>
      <c r="CJ48" s="427"/>
      <c r="CK48" s="428"/>
      <c r="CL48" s="429"/>
      <c r="CM48" s="428"/>
      <c r="CN48" s="430"/>
      <c r="CO48" s="431"/>
      <c r="CP48" s="426"/>
      <c r="CQ48" s="426"/>
      <c r="CR48" s="426"/>
      <c r="CS48" s="427"/>
      <c r="CT48" s="428"/>
      <c r="CU48" s="429"/>
      <c r="CV48" s="428"/>
      <c r="CW48" s="430"/>
      <c r="CX48" s="431"/>
      <c r="CY48" s="426"/>
      <c r="CZ48" s="426"/>
      <c r="DA48" s="426"/>
      <c r="DB48" s="427"/>
      <c r="DC48" s="428"/>
      <c r="DD48" s="429"/>
      <c r="DE48" s="428"/>
      <c r="DF48" s="430"/>
      <c r="DG48" s="431"/>
      <c r="DH48" s="426"/>
      <c r="DI48" s="426"/>
      <c r="DJ48" s="426"/>
      <c r="DK48" s="427"/>
      <c r="DL48" s="428"/>
      <c r="DM48" s="429"/>
      <c r="DN48" s="428"/>
      <c r="DO48" s="430"/>
      <c r="DP48" s="431"/>
      <c r="DQ48" s="426"/>
      <c r="DR48" s="426"/>
      <c r="DS48" s="426"/>
      <c r="DT48" s="427"/>
      <c r="DU48" s="428"/>
      <c r="DV48" s="429"/>
      <c r="DW48" s="428"/>
      <c r="DX48" s="430"/>
      <c r="DY48" s="431"/>
      <c r="DZ48" s="426"/>
      <c r="EA48" s="426"/>
      <c r="EB48" s="426"/>
      <c r="EC48" s="427"/>
      <c r="ED48" s="428"/>
      <c r="EE48" s="429"/>
      <c r="EF48" s="428"/>
      <c r="EG48" s="430"/>
      <c r="EH48" s="431"/>
      <c r="EI48" s="426"/>
      <c r="EJ48" s="426"/>
      <c r="EK48" s="426"/>
      <c r="EL48" s="427"/>
      <c r="EM48" s="428"/>
      <c r="EN48" s="429"/>
      <c r="EO48" s="428"/>
      <c r="EP48" s="430"/>
      <c r="EQ48" s="431"/>
      <c r="ER48" s="426"/>
      <c r="ES48" s="426"/>
      <c r="ET48" s="426"/>
      <c r="EU48" s="427"/>
      <c r="EV48" s="428"/>
      <c r="EW48" s="429"/>
      <c r="EX48" s="428"/>
      <c r="EY48" s="430"/>
      <c r="EZ48" s="431"/>
      <c r="FA48" s="426"/>
      <c r="FB48" s="426"/>
      <c r="FC48" s="426"/>
      <c r="FD48" s="427"/>
      <c r="FE48" s="428"/>
      <c r="FF48" s="429"/>
      <c r="FG48" s="428"/>
      <c r="FH48" s="430"/>
      <c r="FI48" s="431"/>
      <c r="FJ48" s="426"/>
      <c r="FK48" s="426"/>
      <c r="FL48" s="426"/>
      <c r="FM48" s="427"/>
      <c r="FN48" s="428"/>
      <c r="FO48" s="429"/>
      <c r="FP48" s="428"/>
      <c r="FQ48" s="430"/>
      <c r="FR48" s="431"/>
      <c r="FS48" s="426"/>
      <c r="FT48" s="426"/>
      <c r="FU48" s="426"/>
      <c r="FV48" s="427"/>
      <c r="FW48" s="428"/>
      <c r="FX48" s="429"/>
      <c r="FY48" s="428"/>
      <c r="FZ48" s="430"/>
      <c r="GA48" s="431"/>
      <c r="GB48" s="426"/>
      <c r="GC48" s="426"/>
      <c r="GD48" s="426"/>
      <c r="GE48" s="427"/>
      <c r="GF48" s="428"/>
      <c r="GG48" s="429"/>
      <c r="GH48" s="428"/>
      <c r="GI48" s="430"/>
      <c r="GJ48" s="431"/>
      <c r="GK48" s="426"/>
      <c r="GL48" s="426"/>
      <c r="GM48" s="426"/>
      <c r="GN48" s="427"/>
      <c r="GO48" s="428"/>
      <c r="GP48" s="429"/>
      <c r="GQ48" s="428"/>
      <c r="GR48" s="430"/>
      <c r="GS48" s="431"/>
      <c r="GT48" s="441">
        <v>42850</v>
      </c>
      <c r="GU48" s="116"/>
      <c r="GV48" s="153">
        <v>17584</v>
      </c>
      <c r="GW48" s="154" t="s">
        <v>298</v>
      </c>
      <c r="GX48" s="154"/>
      <c r="GY48" s="588">
        <v>42851</v>
      </c>
      <c r="GZ48" s="589">
        <v>2088</v>
      </c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 t="s">
        <v>370</v>
      </c>
      <c r="K49" s="83" t="s">
        <v>371</v>
      </c>
      <c r="L49" s="84">
        <v>23290</v>
      </c>
      <c r="M49" s="85">
        <v>42825</v>
      </c>
      <c r="N49" s="461" t="s">
        <v>369</v>
      </c>
      <c r="O49" s="86">
        <v>28690</v>
      </c>
      <c r="P49" s="133">
        <f t="shared" si="3"/>
        <v>5400</v>
      </c>
      <c r="Q49" s="137">
        <v>23.8</v>
      </c>
      <c r="R49" s="137"/>
      <c r="S49" s="137"/>
      <c r="T49" s="39">
        <f t="shared" si="4"/>
        <v>682822</v>
      </c>
      <c r="U49" s="434" t="s">
        <v>72</v>
      </c>
      <c r="V49" s="424">
        <v>42853</v>
      </c>
      <c r="W49" s="439"/>
      <c r="X49" s="426"/>
      <c r="Y49" s="427"/>
      <c r="Z49" s="428"/>
      <c r="AA49" s="429"/>
      <c r="AB49" s="428"/>
      <c r="AC49" s="430"/>
      <c r="AD49" s="431"/>
      <c r="AE49" s="426"/>
      <c r="AF49" s="426"/>
      <c r="AG49" s="426"/>
      <c r="AH49" s="427"/>
      <c r="AI49" s="428"/>
      <c r="AJ49" s="429"/>
      <c r="AK49" s="428"/>
      <c r="AL49" s="430"/>
      <c r="AM49" s="431"/>
      <c r="AN49" s="426"/>
      <c r="AO49" s="426"/>
      <c r="AP49" s="426"/>
      <c r="AQ49" s="427"/>
      <c r="AR49" s="428"/>
      <c r="AS49" s="429"/>
      <c r="AT49" s="428"/>
      <c r="AU49" s="430"/>
      <c r="AV49" s="431"/>
      <c r="AW49" s="426"/>
      <c r="AX49" s="426"/>
      <c r="AY49" s="426"/>
      <c r="AZ49" s="427"/>
      <c r="BA49" s="428"/>
      <c r="BB49" s="429"/>
      <c r="BC49" s="428"/>
      <c r="BD49" s="430"/>
      <c r="BE49" s="431"/>
      <c r="BF49" s="426"/>
      <c r="BG49" s="426"/>
      <c r="BH49" s="426"/>
      <c r="BI49" s="427"/>
      <c r="BJ49" s="428"/>
      <c r="BK49" s="429"/>
      <c r="BL49" s="428"/>
      <c r="BM49" s="430"/>
      <c r="BN49" s="431"/>
      <c r="BO49" s="426"/>
      <c r="BP49" s="426"/>
      <c r="BQ49" s="426"/>
      <c r="BR49" s="427"/>
      <c r="BS49" s="428"/>
      <c r="BT49" s="429"/>
      <c r="BU49" s="428"/>
      <c r="BV49" s="430"/>
      <c r="BW49" s="431"/>
      <c r="BX49" s="426"/>
      <c r="BY49" s="426"/>
      <c r="BZ49" s="426"/>
      <c r="CA49" s="427"/>
      <c r="CB49" s="428"/>
      <c r="CC49" s="429"/>
      <c r="CD49" s="428"/>
      <c r="CE49" s="430"/>
      <c r="CF49" s="431"/>
      <c r="CG49" s="426"/>
      <c r="CH49" s="426"/>
      <c r="CI49" s="426"/>
      <c r="CJ49" s="427"/>
      <c r="CK49" s="428"/>
      <c r="CL49" s="429"/>
      <c r="CM49" s="428"/>
      <c r="CN49" s="430"/>
      <c r="CO49" s="431"/>
      <c r="CP49" s="426"/>
      <c r="CQ49" s="426"/>
      <c r="CR49" s="426"/>
      <c r="CS49" s="427"/>
      <c r="CT49" s="428"/>
      <c r="CU49" s="429"/>
      <c r="CV49" s="428"/>
      <c r="CW49" s="430"/>
      <c r="CX49" s="431"/>
      <c r="CY49" s="426"/>
      <c r="CZ49" s="426"/>
      <c r="DA49" s="426"/>
      <c r="DB49" s="427"/>
      <c r="DC49" s="428"/>
      <c r="DD49" s="429"/>
      <c r="DE49" s="428"/>
      <c r="DF49" s="430"/>
      <c r="DG49" s="431"/>
      <c r="DH49" s="426"/>
      <c r="DI49" s="426"/>
      <c r="DJ49" s="426"/>
      <c r="DK49" s="427"/>
      <c r="DL49" s="428"/>
      <c r="DM49" s="429"/>
      <c r="DN49" s="428"/>
      <c r="DO49" s="430"/>
      <c r="DP49" s="431"/>
      <c r="DQ49" s="426"/>
      <c r="DR49" s="426"/>
      <c r="DS49" s="426"/>
      <c r="DT49" s="427"/>
      <c r="DU49" s="428"/>
      <c r="DV49" s="429"/>
      <c r="DW49" s="428"/>
      <c r="DX49" s="430"/>
      <c r="DY49" s="431"/>
      <c r="DZ49" s="426"/>
      <c r="EA49" s="426"/>
      <c r="EB49" s="426"/>
      <c r="EC49" s="427"/>
      <c r="ED49" s="428"/>
      <c r="EE49" s="429"/>
      <c r="EF49" s="428"/>
      <c r="EG49" s="430"/>
      <c r="EH49" s="431"/>
      <c r="EI49" s="426"/>
      <c r="EJ49" s="426"/>
      <c r="EK49" s="426"/>
      <c r="EL49" s="427"/>
      <c r="EM49" s="428"/>
      <c r="EN49" s="429"/>
      <c r="EO49" s="428"/>
      <c r="EP49" s="430"/>
      <c r="EQ49" s="431"/>
      <c r="ER49" s="426"/>
      <c r="ES49" s="426"/>
      <c r="ET49" s="426"/>
      <c r="EU49" s="427"/>
      <c r="EV49" s="428"/>
      <c r="EW49" s="429"/>
      <c r="EX49" s="428"/>
      <c r="EY49" s="430"/>
      <c r="EZ49" s="431"/>
      <c r="FA49" s="426"/>
      <c r="FB49" s="426"/>
      <c r="FC49" s="426"/>
      <c r="FD49" s="427"/>
      <c r="FE49" s="428"/>
      <c r="FF49" s="429"/>
      <c r="FG49" s="428"/>
      <c r="FH49" s="430"/>
      <c r="FI49" s="431"/>
      <c r="FJ49" s="426"/>
      <c r="FK49" s="426"/>
      <c r="FL49" s="426"/>
      <c r="FM49" s="427"/>
      <c r="FN49" s="428"/>
      <c r="FO49" s="429"/>
      <c r="FP49" s="428"/>
      <c r="FQ49" s="430"/>
      <c r="FR49" s="431"/>
      <c r="FS49" s="426"/>
      <c r="FT49" s="426"/>
      <c r="FU49" s="426"/>
      <c r="FV49" s="427"/>
      <c r="FW49" s="428"/>
      <c r="FX49" s="429"/>
      <c r="FY49" s="428"/>
      <c r="FZ49" s="430"/>
      <c r="GA49" s="431"/>
      <c r="GB49" s="426"/>
      <c r="GC49" s="426"/>
      <c r="GD49" s="426"/>
      <c r="GE49" s="427"/>
      <c r="GF49" s="428"/>
      <c r="GG49" s="429"/>
      <c r="GH49" s="428"/>
      <c r="GI49" s="430"/>
      <c r="GJ49" s="431"/>
      <c r="GK49" s="426"/>
      <c r="GL49" s="426"/>
      <c r="GM49" s="426"/>
      <c r="GN49" s="427"/>
      <c r="GO49" s="428"/>
      <c r="GP49" s="429"/>
      <c r="GQ49" s="428"/>
      <c r="GR49" s="430"/>
      <c r="GS49" s="431"/>
      <c r="GT49" s="441"/>
      <c r="GU49" s="116"/>
      <c r="GV49" s="153">
        <v>22176</v>
      </c>
      <c r="GW49" s="154" t="s">
        <v>300</v>
      </c>
      <c r="GX49" s="154"/>
      <c r="GY49" s="588">
        <v>42851</v>
      </c>
      <c r="GZ49" s="589">
        <v>3480</v>
      </c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 t="s">
        <v>372</v>
      </c>
      <c r="K50" s="83" t="s">
        <v>256</v>
      </c>
      <c r="L50" s="84">
        <v>11630</v>
      </c>
      <c r="M50" s="85">
        <v>42825</v>
      </c>
      <c r="N50" s="616" t="s">
        <v>377</v>
      </c>
      <c r="O50" s="86">
        <v>14980</v>
      </c>
      <c r="P50" s="133">
        <f t="shared" si="3"/>
        <v>3350</v>
      </c>
      <c r="Q50" s="137">
        <v>23.8</v>
      </c>
      <c r="R50" s="137"/>
      <c r="S50" s="137"/>
      <c r="T50" s="39">
        <f t="shared" ref="T50" si="5">Q50*O50</f>
        <v>356524</v>
      </c>
      <c r="U50" s="606" t="s">
        <v>72</v>
      </c>
      <c r="V50" s="607">
        <v>42857</v>
      </c>
      <c r="W50" s="608">
        <v>9726.6</v>
      </c>
      <c r="X50" s="609"/>
      <c r="Y50" s="610"/>
      <c r="Z50" s="611"/>
      <c r="AA50" s="612"/>
      <c r="AB50" s="611"/>
      <c r="AC50" s="613"/>
      <c r="AD50" s="614"/>
      <c r="AE50" s="609"/>
      <c r="AF50" s="609"/>
      <c r="AG50" s="609"/>
      <c r="AH50" s="610"/>
      <c r="AI50" s="611"/>
      <c r="AJ50" s="612"/>
      <c r="AK50" s="611"/>
      <c r="AL50" s="613"/>
      <c r="AM50" s="614"/>
      <c r="AN50" s="609"/>
      <c r="AO50" s="609"/>
      <c r="AP50" s="609"/>
      <c r="AQ50" s="610"/>
      <c r="AR50" s="611"/>
      <c r="AS50" s="612"/>
      <c r="AT50" s="611"/>
      <c r="AU50" s="613"/>
      <c r="AV50" s="614"/>
      <c r="AW50" s="609"/>
      <c r="AX50" s="609"/>
      <c r="AY50" s="609"/>
      <c r="AZ50" s="610"/>
      <c r="BA50" s="611"/>
      <c r="BB50" s="612"/>
      <c r="BC50" s="611"/>
      <c r="BD50" s="613"/>
      <c r="BE50" s="614"/>
      <c r="BF50" s="609"/>
      <c r="BG50" s="609"/>
      <c r="BH50" s="609"/>
      <c r="BI50" s="610"/>
      <c r="BJ50" s="611"/>
      <c r="BK50" s="612"/>
      <c r="BL50" s="611"/>
      <c r="BM50" s="613"/>
      <c r="BN50" s="614"/>
      <c r="BO50" s="609"/>
      <c r="BP50" s="609"/>
      <c r="BQ50" s="609"/>
      <c r="BR50" s="610"/>
      <c r="BS50" s="611"/>
      <c r="BT50" s="612"/>
      <c r="BU50" s="611"/>
      <c r="BV50" s="613"/>
      <c r="BW50" s="614"/>
      <c r="BX50" s="609"/>
      <c r="BY50" s="609"/>
      <c r="BZ50" s="609"/>
      <c r="CA50" s="610"/>
      <c r="CB50" s="611"/>
      <c r="CC50" s="612"/>
      <c r="CD50" s="611"/>
      <c r="CE50" s="613"/>
      <c r="CF50" s="614"/>
      <c r="CG50" s="609"/>
      <c r="CH50" s="609"/>
      <c r="CI50" s="609"/>
      <c r="CJ50" s="610"/>
      <c r="CK50" s="611"/>
      <c r="CL50" s="612"/>
      <c r="CM50" s="611"/>
      <c r="CN50" s="613"/>
      <c r="CO50" s="614"/>
      <c r="CP50" s="609"/>
      <c r="CQ50" s="609"/>
      <c r="CR50" s="609"/>
      <c r="CS50" s="610"/>
      <c r="CT50" s="611"/>
      <c r="CU50" s="612"/>
      <c r="CV50" s="611"/>
      <c r="CW50" s="613"/>
      <c r="CX50" s="614"/>
      <c r="CY50" s="609"/>
      <c r="CZ50" s="609"/>
      <c r="DA50" s="609"/>
      <c r="DB50" s="610"/>
      <c r="DC50" s="611"/>
      <c r="DD50" s="612"/>
      <c r="DE50" s="611"/>
      <c r="DF50" s="613"/>
      <c r="DG50" s="614"/>
      <c r="DH50" s="609"/>
      <c r="DI50" s="609"/>
      <c r="DJ50" s="609"/>
      <c r="DK50" s="610"/>
      <c r="DL50" s="611"/>
      <c r="DM50" s="612"/>
      <c r="DN50" s="611"/>
      <c r="DO50" s="613"/>
      <c r="DP50" s="614"/>
      <c r="DQ50" s="609"/>
      <c r="DR50" s="609"/>
      <c r="DS50" s="609"/>
      <c r="DT50" s="610"/>
      <c r="DU50" s="611"/>
      <c r="DV50" s="612"/>
      <c r="DW50" s="611"/>
      <c r="DX50" s="613"/>
      <c r="DY50" s="614"/>
      <c r="DZ50" s="609"/>
      <c r="EA50" s="609"/>
      <c r="EB50" s="609"/>
      <c r="EC50" s="610"/>
      <c r="ED50" s="611"/>
      <c r="EE50" s="612"/>
      <c r="EF50" s="611"/>
      <c r="EG50" s="613"/>
      <c r="EH50" s="614"/>
      <c r="EI50" s="609"/>
      <c r="EJ50" s="609"/>
      <c r="EK50" s="609"/>
      <c r="EL50" s="610"/>
      <c r="EM50" s="611"/>
      <c r="EN50" s="612"/>
      <c r="EO50" s="611"/>
      <c r="EP50" s="613"/>
      <c r="EQ50" s="614"/>
      <c r="ER50" s="609"/>
      <c r="ES50" s="609"/>
      <c r="ET50" s="609"/>
      <c r="EU50" s="610"/>
      <c r="EV50" s="611"/>
      <c r="EW50" s="612"/>
      <c r="EX50" s="611"/>
      <c r="EY50" s="613"/>
      <c r="EZ50" s="614"/>
      <c r="FA50" s="609"/>
      <c r="FB50" s="609"/>
      <c r="FC50" s="609"/>
      <c r="FD50" s="610"/>
      <c r="FE50" s="611"/>
      <c r="FF50" s="612"/>
      <c r="FG50" s="611"/>
      <c r="FH50" s="613"/>
      <c r="FI50" s="614"/>
      <c r="FJ50" s="609"/>
      <c r="FK50" s="609"/>
      <c r="FL50" s="609"/>
      <c r="FM50" s="610"/>
      <c r="FN50" s="611"/>
      <c r="FO50" s="612"/>
      <c r="FP50" s="611"/>
      <c r="FQ50" s="613"/>
      <c r="FR50" s="614"/>
      <c r="FS50" s="609"/>
      <c r="FT50" s="609"/>
      <c r="FU50" s="609"/>
      <c r="FV50" s="610"/>
      <c r="FW50" s="611"/>
      <c r="FX50" s="612"/>
      <c r="FY50" s="611"/>
      <c r="FZ50" s="613"/>
      <c r="GA50" s="614"/>
      <c r="GB50" s="609"/>
      <c r="GC50" s="609"/>
      <c r="GD50" s="609"/>
      <c r="GE50" s="610"/>
      <c r="GF50" s="611"/>
      <c r="GG50" s="612"/>
      <c r="GH50" s="611"/>
      <c r="GI50" s="613"/>
      <c r="GJ50" s="614"/>
      <c r="GK50" s="609"/>
      <c r="GL50" s="609"/>
      <c r="GM50" s="609"/>
      <c r="GN50" s="610"/>
      <c r="GO50" s="611"/>
      <c r="GP50" s="612"/>
      <c r="GQ50" s="611"/>
      <c r="GR50" s="613"/>
      <c r="GS50" s="614"/>
      <c r="GT50" s="615">
        <v>42857</v>
      </c>
      <c r="GU50" s="116"/>
      <c r="GV50" s="155">
        <v>17584</v>
      </c>
      <c r="GW50" s="154" t="s">
        <v>299</v>
      </c>
      <c r="GX50" s="156"/>
      <c r="GY50" s="588">
        <v>42851</v>
      </c>
      <c r="GZ50" s="589">
        <v>2088</v>
      </c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68"/>
      <c r="O51" s="86"/>
      <c r="P51" s="133">
        <f t="shared" si="3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79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79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 t="s">
        <v>15</v>
      </c>
      <c r="M53" s="85"/>
      <c r="N53" s="68"/>
      <c r="O53" s="86"/>
      <c r="P53" s="133" t="e">
        <f t="shared" si="3"/>
        <v>#VALUE!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79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79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60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79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79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79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79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79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79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62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79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4"/>
      <c r="M62" s="85"/>
      <c r="N62" s="162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79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184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79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98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79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79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79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79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79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68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79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83"/>
      <c r="L70" s="84"/>
      <c r="M70" s="85"/>
      <c r="N70" s="68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79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83"/>
      <c r="L71" s="84"/>
      <c r="M71" s="85"/>
      <c r="N71" s="193"/>
      <c r="O71" s="86"/>
      <c r="P71" s="133">
        <f t="shared" si="3"/>
        <v>0</v>
      </c>
      <c r="Q71" s="137"/>
      <c r="R71" s="137"/>
      <c r="S71" s="137"/>
      <c r="T71" s="39">
        <f t="shared" si="2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>
        <v>4</v>
      </c>
      <c r="GU71" s="77"/>
      <c r="GV71" s="78"/>
      <c r="GW71" s="79"/>
      <c r="GX71" s="79"/>
      <c r="GY71" s="79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83"/>
      <c r="L72" s="84"/>
      <c r="M72" s="85"/>
      <c r="N72" s="195"/>
      <c r="O72" s="86"/>
      <c r="P72" s="133">
        <f t="shared" si="3"/>
        <v>0</v>
      </c>
      <c r="Q72" s="137"/>
      <c r="R72" s="137"/>
      <c r="S72" s="137"/>
      <c r="T72" s="39">
        <f t="shared" si="2"/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563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01"/>
      <c r="O73" s="69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564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67"/>
      <c r="N74" s="221"/>
      <c r="O74" s="69"/>
      <c r="P74" s="69"/>
      <c r="Q74" s="202"/>
      <c r="R74" s="202"/>
      <c r="S74" s="202"/>
      <c r="T74" s="39">
        <f t="shared" si="2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564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199"/>
      <c r="L75" s="200"/>
      <c r="M75" s="67"/>
      <c r="N75" s="221"/>
      <c r="O75" s="222"/>
      <c r="P75" s="69"/>
      <c r="Q75" s="202"/>
      <c r="R75" s="202"/>
      <c r="S75" s="202"/>
      <c r="T75" s="39">
        <f t="shared" si="2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560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627" t="s">
        <v>28</v>
      </c>
      <c r="N76" s="628"/>
      <c r="O76" s="629">
        <f>SUM(O9:O75)</f>
        <v>698407.20000000007</v>
      </c>
      <c r="P76" s="224"/>
      <c r="Q76" s="202"/>
      <c r="R76" s="225"/>
      <c r="S76" s="202"/>
      <c r="T76" s="39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8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199"/>
      <c r="L77" s="200"/>
      <c r="M77" s="67"/>
      <c r="N77" s="221"/>
      <c r="O77" s="630"/>
      <c r="P77" s="224"/>
      <c r="Q77" s="202"/>
      <c r="R77" s="225"/>
      <c r="S77" s="202"/>
      <c r="T77" s="241">
        <f t="shared" si="2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8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199"/>
      <c r="L78" s="200"/>
      <c r="M78" s="67"/>
      <c r="N78" s="221"/>
      <c r="O78" s="242"/>
      <c r="P78" s="242"/>
      <c r="Q78" s="202"/>
      <c r="R78" s="202"/>
      <c r="S78" s="202"/>
      <c r="T78" s="241">
        <f t="shared" si="2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8"/>
      <c r="GZ78" s="33"/>
    </row>
    <row r="79" spans="1:209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199"/>
      <c r="L79" s="200"/>
      <c r="M79" s="67"/>
      <c r="N79" s="221"/>
      <c r="O79" s="242"/>
      <c r="P79" s="242"/>
      <c r="Q79" s="243"/>
      <c r="R79" s="490"/>
      <c r="S79" s="490"/>
      <c r="T79" s="39">
        <f t="shared" si="2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8"/>
      <c r="GZ79" s="33"/>
    </row>
    <row r="80" spans="1:209" ht="16.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631" t="s">
        <v>29</v>
      </c>
      <c r="P80" s="632"/>
      <c r="Q80" s="632"/>
      <c r="R80" s="252">
        <f>SUM(R9:R79)</f>
        <v>0</v>
      </c>
      <c r="S80" s="487"/>
      <c r="T80" s="254">
        <f>SUM(T9:T79)</f>
        <v>17236609.100000001</v>
      </c>
      <c r="U80" s="255"/>
      <c r="V80" s="212"/>
      <c r="W80" s="256">
        <f t="shared" ref="W80:CH80" si="6">SUM(W9:W79)</f>
        <v>420767.69999999995</v>
      </c>
      <c r="X80" s="257">
        <f t="shared" si="6"/>
        <v>0</v>
      </c>
      <c r="Y80" s="257">
        <f t="shared" si="6"/>
        <v>0</v>
      </c>
      <c r="Z80" s="257">
        <f t="shared" si="6"/>
        <v>0</v>
      </c>
      <c r="AA80" s="257">
        <f t="shared" si="6"/>
        <v>0</v>
      </c>
      <c r="AB80" s="257">
        <f t="shared" si="6"/>
        <v>0</v>
      </c>
      <c r="AC80" s="257">
        <f t="shared" si="6"/>
        <v>0</v>
      </c>
      <c r="AD80" s="257">
        <f t="shared" si="6"/>
        <v>0</v>
      </c>
      <c r="AE80" s="257">
        <f t="shared" si="6"/>
        <v>0</v>
      </c>
      <c r="AF80" s="257">
        <f t="shared" si="6"/>
        <v>0</v>
      </c>
      <c r="AG80" s="257">
        <f t="shared" si="6"/>
        <v>0</v>
      </c>
      <c r="AH80" s="257">
        <f t="shared" si="6"/>
        <v>0</v>
      </c>
      <c r="AI80" s="257">
        <f t="shared" si="6"/>
        <v>0</v>
      </c>
      <c r="AJ80" s="257">
        <f t="shared" si="6"/>
        <v>0</v>
      </c>
      <c r="AK80" s="257">
        <f t="shared" si="6"/>
        <v>0</v>
      </c>
      <c r="AL80" s="257">
        <f t="shared" si="6"/>
        <v>0</v>
      </c>
      <c r="AM80" s="257">
        <f t="shared" si="6"/>
        <v>0</v>
      </c>
      <c r="AN80" s="257">
        <f t="shared" si="6"/>
        <v>0</v>
      </c>
      <c r="AO80" s="257">
        <f t="shared" si="6"/>
        <v>0</v>
      </c>
      <c r="AP80" s="257">
        <f t="shared" si="6"/>
        <v>0</v>
      </c>
      <c r="AQ80" s="257">
        <f t="shared" si="6"/>
        <v>0</v>
      </c>
      <c r="AR80" s="257">
        <f t="shared" si="6"/>
        <v>0</v>
      </c>
      <c r="AS80" s="257">
        <f t="shared" si="6"/>
        <v>0</v>
      </c>
      <c r="AT80" s="257">
        <f t="shared" si="6"/>
        <v>0</v>
      </c>
      <c r="AU80" s="257">
        <f t="shared" si="6"/>
        <v>0</v>
      </c>
      <c r="AV80" s="257">
        <f t="shared" si="6"/>
        <v>0</v>
      </c>
      <c r="AW80" s="257">
        <f t="shared" si="6"/>
        <v>0</v>
      </c>
      <c r="AX80" s="257">
        <f t="shared" si="6"/>
        <v>0</v>
      </c>
      <c r="AY80" s="257">
        <f t="shared" si="6"/>
        <v>0</v>
      </c>
      <c r="AZ80" s="257">
        <f t="shared" si="6"/>
        <v>0</v>
      </c>
      <c r="BA80" s="257">
        <f t="shared" si="6"/>
        <v>0</v>
      </c>
      <c r="BB80" s="257">
        <f t="shared" si="6"/>
        <v>0</v>
      </c>
      <c r="BC80" s="257">
        <f t="shared" si="6"/>
        <v>0</v>
      </c>
      <c r="BD80" s="257">
        <f t="shared" si="6"/>
        <v>0</v>
      </c>
      <c r="BE80" s="257">
        <f t="shared" si="6"/>
        <v>0</v>
      </c>
      <c r="BF80" s="257">
        <f t="shared" si="6"/>
        <v>0</v>
      </c>
      <c r="BG80" s="257">
        <f t="shared" si="6"/>
        <v>0</v>
      </c>
      <c r="BH80" s="257">
        <f t="shared" si="6"/>
        <v>0</v>
      </c>
      <c r="BI80" s="257">
        <f t="shared" si="6"/>
        <v>0</v>
      </c>
      <c r="BJ80" s="257">
        <f t="shared" si="6"/>
        <v>0</v>
      </c>
      <c r="BK80" s="257">
        <f t="shared" si="6"/>
        <v>0</v>
      </c>
      <c r="BL80" s="257">
        <f t="shared" si="6"/>
        <v>0</v>
      </c>
      <c r="BM80" s="257">
        <f t="shared" si="6"/>
        <v>0</v>
      </c>
      <c r="BN80" s="257">
        <f t="shared" si="6"/>
        <v>0</v>
      </c>
      <c r="BO80" s="257">
        <f t="shared" si="6"/>
        <v>0</v>
      </c>
      <c r="BP80" s="257">
        <f t="shared" si="6"/>
        <v>0</v>
      </c>
      <c r="BQ80" s="257">
        <f t="shared" si="6"/>
        <v>0</v>
      </c>
      <c r="BR80" s="257">
        <f t="shared" si="6"/>
        <v>0</v>
      </c>
      <c r="BS80" s="257">
        <f t="shared" si="6"/>
        <v>0</v>
      </c>
      <c r="BT80" s="257">
        <f t="shared" si="6"/>
        <v>0</v>
      </c>
      <c r="BU80" s="257">
        <f t="shared" si="6"/>
        <v>0</v>
      </c>
      <c r="BV80" s="257">
        <f t="shared" si="6"/>
        <v>0</v>
      </c>
      <c r="BW80" s="257">
        <f t="shared" si="6"/>
        <v>0</v>
      </c>
      <c r="BX80" s="257">
        <f t="shared" si="6"/>
        <v>0</v>
      </c>
      <c r="BY80" s="257">
        <f t="shared" si="6"/>
        <v>0</v>
      </c>
      <c r="BZ80" s="257">
        <f t="shared" si="6"/>
        <v>0</v>
      </c>
      <c r="CA80" s="257">
        <f t="shared" si="6"/>
        <v>0</v>
      </c>
      <c r="CB80" s="257">
        <f t="shared" si="6"/>
        <v>0</v>
      </c>
      <c r="CC80" s="257">
        <f t="shared" si="6"/>
        <v>0</v>
      </c>
      <c r="CD80" s="257">
        <f t="shared" si="6"/>
        <v>0</v>
      </c>
      <c r="CE80" s="257">
        <f t="shared" si="6"/>
        <v>0</v>
      </c>
      <c r="CF80" s="257">
        <f t="shared" si="6"/>
        <v>0</v>
      </c>
      <c r="CG80" s="257">
        <f t="shared" si="6"/>
        <v>0</v>
      </c>
      <c r="CH80" s="257">
        <f t="shared" si="6"/>
        <v>0</v>
      </c>
      <c r="CI80" s="257">
        <f t="shared" ref="CI80:ET80" si="7">SUM(CI9:CI79)</f>
        <v>0</v>
      </c>
      <c r="CJ80" s="257">
        <f t="shared" si="7"/>
        <v>0</v>
      </c>
      <c r="CK80" s="257">
        <f t="shared" si="7"/>
        <v>0</v>
      </c>
      <c r="CL80" s="257">
        <f t="shared" si="7"/>
        <v>0</v>
      </c>
      <c r="CM80" s="257">
        <f t="shared" si="7"/>
        <v>0</v>
      </c>
      <c r="CN80" s="257">
        <f t="shared" si="7"/>
        <v>0</v>
      </c>
      <c r="CO80" s="257">
        <f t="shared" si="7"/>
        <v>0</v>
      </c>
      <c r="CP80" s="257">
        <f t="shared" si="7"/>
        <v>0</v>
      </c>
      <c r="CQ80" s="257">
        <f t="shared" si="7"/>
        <v>0</v>
      </c>
      <c r="CR80" s="257">
        <f t="shared" si="7"/>
        <v>0</v>
      </c>
      <c r="CS80" s="257">
        <f t="shared" si="7"/>
        <v>0</v>
      </c>
      <c r="CT80" s="257">
        <f t="shared" si="7"/>
        <v>0</v>
      </c>
      <c r="CU80" s="257">
        <f t="shared" si="7"/>
        <v>0</v>
      </c>
      <c r="CV80" s="257">
        <f t="shared" si="7"/>
        <v>0</v>
      </c>
      <c r="CW80" s="257">
        <f t="shared" si="7"/>
        <v>0</v>
      </c>
      <c r="CX80" s="257">
        <f t="shared" si="7"/>
        <v>0</v>
      </c>
      <c r="CY80" s="257">
        <f t="shared" si="7"/>
        <v>0</v>
      </c>
      <c r="CZ80" s="257">
        <f t="shared" si="7"/>
        <v>0</v>
      </c>
      <c r="DA80" s="257">
        <f t="shared" si="7"/>
        <v>0</v>
      </c>
      <c r="DB80" s="257">
        <f t="shared" si="7"/>
        <v>0</v>
      </c>
      <c r="DC80" s="257">
        <f t="shared" si="7"/>
        <v>0</v>
      </c>
      <c r="DD80" s="257">
        <f t="shared" si="7"/>
        <v>0</v>
      </c>
      <c r="DE80" s="257">
        <f t="shared" si="7"/>
        <v>0</v>
      </c>
      <c r="DF80" s="257">
        <f t="shared" si="7"/>
        <v>0</v>
      </c>
      <c r="DG80" s="257">
        <f t="shared" si="7"/>
        <v>0</v>
      </c>
      <c r="DH80" s="257">
        <f t="shared" si="7"/>
        <v>0</v>
      </c>
      <c r="DI80" s="257">
        <f t="shared" si="7"/>
        <v>0</v>
      </c>
      <c r="DJ80" s="257">
        <f t="shared" si="7"/>
        <v>0</v>
      </c>
      <c r="DK80" s="257">
        <f t="shared" si="7"/>
        <v>0</v>
      </c>
      <c r="DL80" s="257">
        <f t="shared" si="7"/>
        <v>0</v>
      </c>
      <c r="DM80" s="257">
        <f t="shared" si="7"/>
        <v>0</v>
      </c>
      <c r="DN80" s="257">
        <f t="shared" si="7"/>
        <v>0</v>
      </c>
      <c r="DO80" s="257">
        <f t="shared" si="7"/>
        <v>0</v>
      </c>
      <c r="DP80" s="257">
        <f t="shared" si="7"/>
        <v>0</v>
      </c>
      <c r="DQ80" s="257">
        <f t="shared" si="7"/>
        <v>0</v>
      </c>
      <c r="DR80" s="257">
        <f t="shared" si="7"/>
        <v>0</v>
      </c>
      <c r="DS80" s="257">
        <f t="shared" si="7"/>
        <v>0</v>
      </c>
      <c r="DT80" s="257">
        <f t="shared" si="7"/>
        <v>0</v>
      </c>
      <c r="DU80" s="257">
        <f t="shared" si="7"/>
        <v>0</v>
      </c>
      <c r="DV80" s="257">
        <f t="shared" si="7"/>
        <v>0</v>
      </c>
      <c r="DW80" s="257">
        <f t="shared" si="7"/>
        <v>0</v>
      </c>
      <c r="DX80" s="257">
        <f t="shared" si="7"/>
        <v>0</v>
      </c>
      <c r="DY80" s="257">
        <f t="shared" si="7"/>
        <v>0</v>
      </c>
      <c r="DZ80" s="257">
        <f t="shared" si="7"/>
        <v>0</v>
      </c>
      <c r="EA80" s="257">
        <f t="shared" si="7"/>
        <v>0</v>
      </c>
      <c r="EB80" s="257">
        <f t="shared" si="7"/>
        <v>0</v>
      </c>
      <c r="EC80" s="257">
        <f t="shared" si="7"/>
        <v>0</v>
      </c>
      <c r="ED80" s="257">
        <f t="shared" si="7"/>
        <v>0</v>
      </c>
      <c r="EE80" s="257">
        <f t="shared" si="7"/>
        <v>0</v>
      </c>
      <c r="EF80" s="257">
        <f t="shared" si="7"/>
        <v>0</v>
      </c>
      <c r="EG80" s="257">
        <f t="shared" si="7"/>
        <v>0</v>
      </c>
      <c r="EH80" s="257">
        <f t="shared" si="7"/>
        <v>0</v>
      </c>
      <c r="EI80" s="257">
        <f t="shared" si="7"/>
        <v>0</v>
      </c>
      <c r="EJ80" s="257">
        <f t="shared" si="7"/>
        <v>0</v>
      </c>
      <c r="EK80" s="257">
        <f t="shared" si="7"/>
        <v>0</v>
      </c>
      <c r="EL80" s="257">
        <f t="shared" si="7"/>
        <v>0</v>
      </c>
      <c r="EM80" s="257">
        <f t="shared" si="7"/>
        <v>0</v>
      </c>
      <c r="EN80" s="257">
        <f t="shared" si="7"/>
        <v>0</v>
      </c>
      <c r="EO80" s="257">
        <f t="shared" si="7"/>
        <v>0</v>
      </c>
      <c r="EP80" s="257">
        <f t="shared" si="7"/>
        <v>0</v>
      </c>
      <c r="EQ80" s="257">
        <f t="shared" si="7"/>
        <v>0</v>
      </c>
      <c r="ER80" s="257">
        <f t="shared" si="7"/>
        <v>0</v>
      </c>
      <c r="ES80" s="257">
        <f t="shared" si="7"/>
        <v>0</v>
      </c>
      <c r="ET80" s="257">
        <f t="shared" si="7"/>
        <v>0</v>
      </c>
      <c r="EU80" s="257">
        <f t="shared" ref="EU80:GS80" si="8">SUM(EU9:EU79)</f>
        <v>0</v>
      </c>
      <c r="EV80" s="257">
        <f t="shared" si="8"/>
        <v>0</v>
      </c>
      <c r="EW80" s="257">
        <f t="shared" si="8"/>
        <v>0</v>
      </c>
      <c r="EX80" s="257">
        <f t="shared" si="8"/>
        <v>0</v>
      </c>
      <c r="EY80" s="257">
        <f t="shared" si="8"/>
        <v>0</v>
      </c>
      <c r="EZ80" s="257">
        <f t="shared" si="8"/>
        <v>0</v>
      </c>
      <c r="FA80" s="257">
        <f t="shared" si="8"/>
        <v>0</v>
      </c>
      <c r="FB80" s="257">
        <f t="shared" si="8"/>
        <v>0</v>
      </c>
      <c r="FC80" s="257">
        <f t="shared" si="8"/>
        <v>0</v>
      </c>
      <c r="FD80" s="257">
        <f t="shared" si="8"/>
        <v>0</v>
      </c>
      <c r="FE80" s="257">
        <f t="shared" si="8"/>
        <v>0</v>
      </c>
      <c r="FF80" s="257">
        <f t="shared" si="8"/>
        <v>0</v>
      </c>
      <c r="FG80" s="257">
        <f t="shared" si="8"/>
        <v>0</v>
      </c>
      <c r="FH80" s="257">
        <f t="shared" si="8"/>
        <v>0</v>
      </c>
      <c r="FI80" s="257">
        <f t="shared" si="8"/>
        <v>0</v>
      </c>
      <c r="FJ80" s="257">
        <f t="shared" si="8"/>
        <v>0</v>
      </c>
      <c r="FK80" s="257">
        <f t="shared" si="8"/>
        <v>0</v>
      </c>
      <c r="FL80" s="257">
        <f t="shared" si="8"/>
        <v>0</v>
      </c>
      <c r="FM80" s="257">
        <f t="shared" si="8"/>
        <v>0</v>
      </c>
      <c r="FN80" s="257">
        <f t="shared" si="8"/>
        <v>0</v>
      </c>
      <c r="FO80" s="257">
        <f t="shared" si="8"/>
        <v>0</v>
      </c>
      <c r="FP80" s="257">
        <f t="shared" si="8"/>
        <v>0</v>
      </c>
      <c r="FQ80" s="257">
        <f t="shared" si="8"/>
        <v>0</v>
      </c>
      <c r="FR80" s="257">
        <f t="shared" si="8"/>
        <v>0</v>
      </c>
      <c r="FS80" s="257">
        <f t="shared" si="8"/>
        <v>0</v>
      </c>
      <c r="FT80" s="257">
        <f t="shared" si="8"/>
        <v>0</v>
      </c>
      <c r="FU80" s="257">
        <f t="shared" si="8"/>
        <v>0</v>
      </c>
      <c r="FV80" s="257">
        <f t="shared" si="8"/>
        <v>0</v>
      </c>
      <c r="FW80" s="257">
        <f t="shared" si="8"/>
        <v>0</v>
      </c>
      <c r="FX80" s="257">
        <f t="shared" si="8"/>
        <v>0</v>
      </c>
      <c r="FY80" s="257">
        <f t="shared" si="8"/>
        <v>0</v>
      </c>
      <c r="FZ80" s="257">
        <f t="shared" si="8"/>
        <v>0</v>
      </c>
      <c r="GA80" s="257">
        <f t="shared" si="8"/>
        <v>0</v>
      </c>
      <c r="GB80" s="257">
        <f t="shared" si="8"/>
        <v>0</v>
      </c>
      <c r="GC80" s="257">
        <f t="shared" si="8"/>
        <v>0</v>
      </c>
      <c r="GD80" s="257">
        <f t="shared" si="8"/>
        <v>0</v>
      </c>
      <c r="GE80" s="257">
        <f t="shared" si="8"/>
        <v>0</v>
      </c>
      <c r="GF80" s="257">
        <f t="shared" si="8"/>
        <v>0</v>
      </c>
      <c r="GG80" s="257">
        <f t="shared" si="8"/>
        <v>0</v>
      </c>
      <c r="GH80" s="257">
        <f t="shared" si="8"/>
        <v>0</v>
      </c>
      <c r="GI80" s="257">
        <f t="shared" si="8"/>
        <v>0</v>
      </c>
      <c r="GJ80" s="257">
        <f t="shared" si="8"/>
        <v>0</v>
      </c>
      <c r="GK80" s="257">
        <f t="shared" si="8"/>
        <v>0</v>
      </c>
      <c r="GL80" s="257">
        <f t="shared" si="8"/>
        <v>0</v>
      </c>
      <c r="GM80" s="257">
        <f t="shared" si="8"/>
        <v>0</v>
      </c>
      <c r="GN80" s="257">
        <f t="shared" si="8"/>
        <v>0</v>
      </c>
      <c r="GO80" s="257">
        <f t="shared" si="8"/>
        <v>0</v>
      </c>
      <c r="GP80" s="257">
        <f t="shared" si="8"/>
        <v>0</v>
      </c>
      <c r="GQ80" s="257">
        <f t="shared" si="8"/>
        <v>0</v>
      </c>
      <c r="GR80" s="257">
        <f t="shared" si="8"/>
        <v>0</v>
      </c>
      <c r="GS80" s="257">
        <f t="shared" si="8"/>
        <v>0</v>
      </c>
      <c r="GT80" s="257"/>
      <c r="GU80" s="258">
        <f>SUM(GU9:GU79)</f>
        <v>0</v>
      </c>
      <c r="GV80" s="259"/>
      <c r="GW80" s="260"/>
      <c r="GX80" s="260"/>
      <c r="GY80" s="260"/>
      <c r="GZ80" s="262">
        <f>SUM(GZ9:GZ79)</f>
        <v>94888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5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66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5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66"/>
      <c r="L83" s="200"/>
      <c r="M83" s="250"/>
      <c r="N83" s="221"/>
      <c r="O83" s="633" t="s">
        <v>30</v>
      </c>
      <c r="P83" s="634"/>
      <c r="Q83" s="634"/>
      <c r="R83" s="488"/>
      <c r="S83" s="488"/>
      <c r="T83" s="637">
        <f>GZ80+GU80+W80+T80+R80</f>
        <v>17752264.800000001</v>
      </c>
      <c r="U83" s="638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5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66"/>
      <c r="L84" s="200"/>
      <c r="M84" s="250"/>
      <c r="N84" s="221"/>
      <c r="O84" s="635"/>
      <c r="P84" s="636"/>
      <c r="Q84" s="636"/>
      <c r="R84" s="489"/>
      <c r="S84" s="489"/>
      <c r="T84" s="639"/>
      <c r="U84" s="64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5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66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5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66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5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66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5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66"/>
      <c r="L88" s="200"/>
      <c r="M88" s="250"/>
      <c r="N88" s="221"/>
      <c r="O88" s="69"/>
      <c r="P88" s="214"/>
      <c r="Q88" s="490"/>
      <c r="R88" s="490"/>
      <c r="S88" s="490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5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66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5"/>
      <c r="GZ89"/>
    </row>
    <row r="90" spans="1:208" x14ac:dyDescent="0.25">
      <c r="J90" s="198"/>
      <c r="K90" s="199"/>
      <c r="L90" s="200"/>
      <c r="M90" s="67"/>
      <c r="N90" s="221"/>
      <c r="O90" s="69"/>
      <c r="P90" s="214"/>
      <c r="Q90" s="490"/>
      <c r="R90" s="490"/>
      <c r="S90" s="490"/>
      <c r="T90" s="241"/>
      <c r="U90" s="280"/>
      <c r="GU90"/>
      <c r="GW90" s="275"/>
      <c r="GX90" s="275"/>
      <c r="GY90" s="275"/>
      <c r="GZ90"/>
    </row>
    <row r="91" spans="1:208" x14ac:dyDescent="0.25">
      <c r="J91" s="278"/>
      <c r="K91" s="199"/>
      <c r="L91" s="200"/>
      <c r="M91" s="67"/>
      <c r="N91" s="221"/>
      <c r="O91" s="69"/>
      <c r="P91" s="214"/>
      <c r="Q91" s="490"/>
      <c r="R91" s="490"/>
      <c r="S91" s="490"/>
      <c r="T91" s="241"/>
      <c r="U91" s="280"/>
      <c r="GU91"/>
      <c r="GW91" s="275"/>
      <c r="GX91" s="275"/>
      <c r="GY91" s="275"/>
      <c r="GZ91"/>
    </row>
    <row r="92" spans="1:208" x14ac:dyDescent="0.25">
      <c r="J92" s="198"/>
      <c r="K92" s="199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5"/>
      <c r="GZ92"/>
    </row>
    <row r="93" spans="1:208" x14ac:dyDescent="0.25">
      <c r="J93" s="278"/>
      <c r="K93" s="199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5"/>
      <c r="GZ93"/>
    </row>
    <row r="94" spans="1:208" x14ac:dyDescent="0.25">
      <c r="J94" s="198"/>
      <c r="K94" s="199"/>
      <c r="L94" s="200"/>
      <c r="M94" s="250"/>
      <c r="N94" s="221"/>
      <c r="O94" s="641"/>
      <c r="P94" s="641"/>
      <c r="Q94" s="641"/>
      <c r="R94" s="490"/>
      <c r="S94" s="490"/>
      <c r="T94" s="241"/>
      <c r="U94" s="280"/>
      <c r="GU94"/>
      <c r="GW94" s="275"/>
      <c r="GX94" s="275"/>
      <c r="GY94" s="275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5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5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5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5"/>
      <c r="GZ98"/>
    </row>
    <row r="99" spans="1:208" ht="15" x14ac:dyDescent="0.25">
      <c r="A99"/>
      <c r="F99"/>
      <c r="J99" s="27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5"/>
      <c r="GZ99"/>
    </row>
    <row r="100" spans="1:208" ht="15" x14ac:dyDescent="0.25">
      <c r="A100"/>
      <c r="F100"/>
      <c r="J100" s="278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5"/>
      <c r="GZ100"/>
    </row>
    <row r="101" spans="1:208" ht="15" x14ac:dyDescent="0.25">
      <c r="A101"/>
      <c r="F101"/>
      <c r="J101" s="307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5"/>
      <c r="GZ101"/>
    </row>
    <row r="102" spans="1:208" ht="15" x14ac:dyDescent="0.25">
      <c r="A102"/>
      <c r="F102"/>
      <c r="J102" s="240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5"/>
      <c r="GZ102"/>
    </row>
    <row r="103" spans="1:208" ht="15" x14ac:dyDescent="0.25">
      <c r="A103"/>
      <c r="F103"/>
      <c r="J103" s="30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5"/>
      <c r="GZ103"/>
    </row>
    <row r="104" spans="1:208" ht="15" x14ac:dyDescent="0.25">
      <c r="A104"/>
      <c r="F104"/>
      <c r="J104" s="30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5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5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5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5"/>
      <c r="GZ107"/>
    </row>
    <row r="108" spans="1:208" ht="15" x14ac:dyDescent="0.25">
      <c r="A108"/>
      <c r="F108"/>
      <c r="J108" s="198"/>
      <c r="K108" s="305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5"/>
      <c r="GZ108"/>
    </row>
    <row r="109" spans="1:208" ht="15" x14ac:dyDescent="0.25">
      <c r="A109"/>
      <c r="F109"/>
      <c r="J109" s="198"/>
      <c r="K109" s="305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5"/>
      <c r="GZ109"/>
    </row>
  </sheetData>
  <mergeCells count="28"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42" t="s">
        <v>32</v>
      </c>
      <c r="B1" s="642"/>
      <c r="C1" s="642"/>
      <c r="D1" s="642"/>
      <c r="E1" s="642"/>
      <c r="F1" s="642"/>
      <c r="G1" s="64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275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238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48" t="s">
        <v>30</v>
      </c>
      <c r="F223" s="64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B107"/>
  <sheetViews>
    <sheetView topLeftCell="J1" workbookViewId="0">
      <pane xSplit="4" ySplit="1" topLeftCell="N25" activePane="bottomRight" state="frozen"/>
      <selection activeCell="J1" sqref="J1"/>
      <selection pane="topRight" activeCell="N1" sqref="N1"/>
      <selection pane="bottomLeft" activeCell="J2" sqref="J2"/>
      <selection pane="bottomRight" activeCell="Q38" sqref="Q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2" t="s">
        <v>279</v>
      </c>
      <c r="K1" s="642"/>
      <c r="L1" s="642"/>
      <c r="M1" s="642"/>
      <c r="N1" s="642"/>
      <c r="O1" s="642"/>
      <c r="P1" s="642"/>
      <c r="Q1" s="642"/>
      <c r="R1" s="6"/>
      <c r="S1" s="6"/>
      <c r="T1" s="6"/>
      <c r="U1" s="7">
        <v>1</v>
      </c>
      <c r="W1" s="420" t="s">
        <v>1</v>
      </c>
      <c r="X1" s="643"/>
      <c r="Y1" s="643"/>
      <c r="Z1" s="643"/>
      <c r="AA1" s="643"/>
      <c r="AB1" s="643"/>
      <c r="AC1" s="643"/>
      <c r="AD1" s="9" t="e">
        <f>#REF!+1</f>
        <v>#REF!</v>
      </c>
      <c r="AF1" s="626" t="e">
        <f>#REF!</f>
        <v>#REF!</v>
      </c>
      <c r="AG1" s="626"/>
      <c r="AH1" s="626"/>
      <c r="AI1" s="626"/>
      <c r="AJ1" s="626"/>
      <c r="AK1" s="626"/>
      <c r="AL1" s="626"/>
      <c r="AM1" s="9" t="e">
        <f>AD1+1</f>
        <v>#REF!</v>
      </c>
      <c r="AO1" s="626" t="e">
        <f>AF1</f>
        <v>#REF!</v>
      </c>
      <c r="AP1" s="626"/>
      <c r="AQ1" s="626"/>
      <c r="AR1" s="626"/>
      <c r="AS1" s="626"/>
      <c r="AT1" s="626"/>
      <c r="AU1" s="626"/>
      <c r="AV1" s="9" t="e">
        <f>AM1+1</f>
        <v>#REF!</v>
      </c>
      <c r="AX1" s="626" t="e">
        <f>AO1</f>
        <v>#REF!</v>
      </c>
      <c r="AY1" s="626"/>
      <c r="AZ1" s="626"/>
      <c r="BA1" s="626"/>
      <c r="BB1" s="626"/>
      <c r="BC1" s="626"/>
      <c r="BD1" s="626"/>
      <c r="BE1" s="9" t="e">
        <f>AV1+1</f>
        <v>#REF!</v>
      </c>
      <c r="BG1" s="626" t="e">
        <f>AX1</f>
        <v>#REF!</v>
      </c>
      <c r="BH1" s="626"/>
      <c r="BI1" s="626"/>
      <c r="BJ1" s="626"/>
      <c r="BK1" s="626"/>
      <c r="BL1" s="626"/>
      <c r="BM1" s="626"/>
      <c r="BN1" s="9" t="e">
        <f>BE1+1</f>
        <v>#REF!</v>
      </c>
      <c r="BP1" s="626" t="e">
        <f>BG1</f>
        <v>#REF!</v>
      </c>
      <c r="BQ1" s="626"/>
      <c r="BR1" s="626"/>
      <c r="BS1" s="626"/>
      <c r="BT1" s="626"/>
      <c r="BU1" s="626"/>
      <c r="BV1" s="626"/>
      <c r="BW1" s="9" t="e">
        <f>BN1+1</f>
        <v>#REF!</v>
      </c>
      <c r="BY1" s="626" t="e">
        <f>BP1</f>
        <v>#REF!</v>
      </c>
      <c r="BZ1" s="626"/>
      <c r="CA1" s="626"/>
      <c r="CB1" s="626"/>
      <c r="CC1" s="626"/>
      <c r="CD1" s="626"/>
      <c r="CE1" s="626"/>
      <c r="CF1" s="9" t="e">
        <f>BW1+1</f>
        <v>#REF!</v>
      </c>
      <c r="CH1" s="626" t="e">
        <f>BY1</f>
        <v>#REF!</v>
      </c>
      <c r="CI1" s="626"/>
      <c r="CJ1" s="626"/>
      <c r="CK1" s="626"/>
      <c r="CL1" s="626"/>
      <c r="CM1" s="626"/>
      <c r="CN1" s="626"/>
      <c r="CO1" s="9" t="e">
        <f>CF1+1</f>
        <v>#REF!</v>
      </c>
      <c r="CQ1" s="626" t="e">
        <f>CH1</f>
        <v>#REF!</v>
      </c>
      <c r="CR1" s="626"/>
      <c r="CS1" s="626"/>
      <c r="CT1" s="626"/>
      <c r="CU1" s="626"/>
      <c r="CV1" s="626"/>
      <c r="CW1" s="626"/>
      <c r="CX1" s="9" t="e">
        <f>CO1+1</f>
        <v>#REF!</v>
      </c>
      <c r="CZ1" s="626" t="e">
        <f>CQ1</f>
        <v>#REF!</v>
      </c>
      <c r="DA1" s="626"/>
      <c r="DB1" s="626"/>
      <c r="DC1" s="626"/>
      <c r="DD1" s="626"/>
      <c r="DE1" s="626"/>
      <c r="DF1" s="626"/>
      <c r="DG1" s="9" t="e">
        <f>CX1+1</f>
        <v>#REF!</v>
      </c>
      <c r="DI1" s="626" t="e">
        <f>CZ1</f>
        <v>#REF!</v>
      </c>
      <c r="DJ1" s="626"/>
      <c r="DK1" s="626"/>
      <c r="DL1" s="626"/>
      <c r="DM1" s="626"/>
      <c r="DN1" s="626"/>
      <c r="DO1" s="626"/>
      <c r="DP1" s="9" t="e">
        <f>DG1+1</f>
        <v>#REF!</v>
      </c>
      <c r="DR1" s="626" t="e">
        <f>DI1</f>
        <v>#REF!</v>
      </c>
      <c r="DS1" s="626"/>
      <c r="DT1" s="626"/>
      <c r="DU1" s="626"/>
      <c r="DV1" s="626"/>
      <c r="DW1" s="626"/>
      <c r="DX1" s="626"/>
      <c r="DY1" s="9" t="e">
        <f>DP1+1</f>
        <v>#REF!</v>
      </c>
      <c r="EA1" s="626" t="e">
        <f>DR1</f>
        <v>#REF!</v>
      </c>
      <c r="EB1" s="626"/>
      <c r="EC1" s="626"/>
      <c r="ED1" s="626"/>
      <c r="EE1" s="626"/>
      <c r="EF1" s="626"/>
      <c r="EG1" s="626"/>
      <c r="EH1" s="9" t="e">
        <f>DY1+1</f>
        <v>#REF!</v>
      </c>
      <c r="EJ1" s="626" t="e">
        <f>EA1</f>
        <v>#REF!</v>
      </c>
      <c r="EK1" s="626"/>
      <c r="EL1" s="626"/>
      <c r="EM1" s="626"/>
      <c r="EN1" s="626"/>
      <c r="EO1" s="626"/>
      <c r="EP1" s="626"/>
      <c r="EQ1" s="9" t="e">
        <f>EH1+1</f>
        <v>#REF!</v>
      </c>
      <c r="ES1" s="626" t="e">
        <f>EJ1</f>
        <v>#REF!</v>
      </c>
      <c r="ET1" s="626"/>
      <c r="EU1" s="626"/>
      <c r="EV1" s="626"/>
      <c r="EW1" s="626"/>
      <c r="EX1" s="626"/>
      <c r="EY1" s="626"/>
      <c r="EZ1" s="9" t="e">
        <f>EQ1+1</f>
        <v>#REF!</v>
      </c>
      <c r="FB1" s="626" t="e">
        <f>ES1</f>
        <v>#REF!</v>
      </c>
      <c r="FC1" s="626"/>
      <c r="FD1" s="626"/>
      <c r="FE1" s="626"/>
      <c r="FF1" s="626"/>
      <c r="FG1" s="626"/>
      <c r="FH1" s="626"/>
      <c r="FI1" s="9" t="e">
        <f>EZ1+1</f>
        <v>#REF!</v>
      </c>
      <c r="FK1" s="626" t="e">
        <f>FB1</f>
        <v>#REF!</v>
      </c>
      <c r="FL1" s="626"/>
      <c r="FM1" s="626"/>
      <c r="FN1" s="626"/>
      <c r="FO1" s="626"/>
      <c r="FP1" s="626"/>
      <c r="FQ1" s="626"/>
      <c r="FR1" s="9" t="e">
        <f>FI1+1</f>
        <v>#REF!</v>
      </c>
      <c r="FT1" s="626" t="e">
        <f>FK1</f>
        <v>#REF!</v>
      </c>
      <c r="FU1" s="626"/>
      <c r="FV1" s="626"/>
      <c r="FW1" s="626"/>
      <c r="FX1" s="626"/>
      <c r="FY1" s="626"/>
      <c r="FZ1" s="626"/>
      <c r="GA1" s="9" t="e">
        <f>FR1+1</f>
        <v>#REF!</v>
      </c>
      <c r="GC1" s="626" t="e">
        <f>FT1</f>
        <v>#REF!</v>
      </c>
      <c r="GD1" s="626"/>
      <c r="GE1" s="626"/>
      <c r="GF1" s="626"/>
      <c r="GG1" s="626"/>
      <c r="GH1" s="626"/>
      <c r="GI1" s="626"/>
      <c r="GJ1" s="9" t="e">
        <f>GA1+1</f>
        <v>#REF!</v>
      </c>
      <c r="GL1" s="626" t="e">
        <f>GC1</f>
        <v>#REF!</v>
      </c>
      <c r="GM1" s="626"/>
      <c r="GN1" s="626"/>
      <c r="GO1" s="626"/>
      <c r="GP1" s="626"/>
      <c r="GQ1" s="626"/>
      <c r="GR1" s="62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251</v>
      </c>
      <c r="K4" s="496" t="s">
        <v>143</v>
      </c>
      <c r="L4" s="93">
        <v>240</v>
      </c>
      <c r="M4" s="85">
        <v>42827</v>
      </c>
      <c r="N4" s="68" t="s">
        <v>310</v>
      </c>
      <c r="O4" s="495">
        <v>240</v>
      </c>
      <c r="P4" s="70">
        <f t="shared" ref="P4:P67" si="0">O4-L4</f>
        <v>0</v>
      </c>
      <c r="Q4" s="447">
        <v>165</v>
      </c>
      <c r="R4" s="654" t="s">
        <v>350</v>
      </c>
      <c r="S4" s="655"/>
      <c r="T4" s="39">
        <f>Q4*O4</f>
        <v>39600</v>
      </c>
      <c r="U4" s="71" t="s">
        <v>72</v>
      </c>
      <c r="V4" s="72">
        <v>42849</v>
      </c>
      <c r="W4" s="73"/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/>
      <c r="GU4" s="265"/>
      <c r="GV4" s="313"/>
      <c r="GW4" s="218"/>
      <c r="GX4" s="31"/>
      <c r="GY4" s="468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311</v>
      </c>
      <c r="K5" s="496" t="s">
        <v>46</v>
      </c>
      <c r="L5" s="93">
        <v>11430</v>
      </c>
      <c r="M5" s="85">
        <v>42828</v>
      </c>
      <c r="N5" s="461" t="s">
        <v>376</v>
      </c>
      <c r="O5" s="69">
        <v>10675</v>
      </c>
      <c r="P5" s="70">
        <f t="shared" si="0"/>
        <v>-755</v>
      </c>
      <c r="Q5" s="543">
        <v>23.5</v>
      </c>
      <c r="R5" s="60"/>
      <c r="S5" s="60"/>
      <c r="T5" s="39">
        <f>Q5*O5</f>
        <v>250862.5</v>
      </c>
      <c r="U5" s="595" t="s">
        <v>72</v>
      </c>
      <c r="V5" s="596">
        <v>42857</v>
      </c>
      <c r="W5" s="597">
        <v>7540</v>
      </c>
      <c r="X5" s="427"/>
      <c r="Y5" s="427"/>
      <c r="Z5" s="427"/>
      <c r="AA5" s="427"/>
      <c r="AB5" s="427"/>
      <c r="AC5" s="598"/>
      <c r="AD5" s="599"/>
      <c r="AE5" s="426"/>
      <c r="AF5" s="427"/>
      <c r="AG5" s="427"/>
      <c r="AH5" s="427"/>
      <c r="AI5" s="427"/>
      <c r="AJ5" s="427"/>
      <c r="AK5" s="427"/>
      <c r="AL5" s="598"/>
      <c r="AM5" s="599"/>
      <c r="AN5" s="426"/>
      <c r="AO5" s="427"/>
      <c r="AP5" s="427"/>
      <c r="AQ5" s="427"/>
      <c r="AR5" s="427"/>
      <c r="AS5" s="427"/>
      <c r="AT5" s="427"/>
      <c r="AU5" s="598"/>
      <c r="AV5" s="599"/>
      <c r="AW5" s="426"/>
      <c r="AX5" s="427"/>
      <c r="AY5" s="427"/>
      <c r="AZ5" s="427"/>
      <c r="BA5" s="427"/>
      <c r="BB5" s="427"/>
      <c r="BC5" s="427"/>
      <c r="BD5" s="598"/>
      <c r="BE5" s="599"/>
      <c r="BF5" s="426"/>
      <c r="BG5" s="427"/>
      <c r="BH5" s="427"/>
      <c r="BI5" s="427"/>
      <c r="BJ5" s="427"/>
      <c r="BK5" s="427"/>
      <c r="BL5" s="427"/>
      <c r="BM5" s="599"/>
      <c r="BN5" s="599"/>
      <c r="BO5" s="426"/>
      <c r="BP5" s="427"/>
      <c r="BQ5" s="427"/>
      <c r="BR5" s="427"/>
      <c r="BS5" s="427"/>
      <c r="BT5" s="427"/>
      <c r="BU5" s="427"/>
      <c r="BV5" s="599"/>
      <c r="BW5" s="599"/>
      <c r="BX5" s="426"/>
      <c r="BY5" s="427"/>
      <c r="BZ5" s="427"/>
      <c r="CA5" s="427"/>
      <c r="CB5" s="427"/>
      <c r="CC5" s="427"/>
      <c r="CD5" s="427"/>
      <c r="CE5" s="599"/>
      <c r="CF5" s="599"/>
      <c r="CG5" s="426"/>
      <c r="CH5" s="427"/>
      <c r="CI5" s="427"/>
      <c r="CJ5" s="427"/>
      <c r="CK5" s="427"/>
      <c r="CL5" s="427"/>
      <c r="CM5" s="427"/>
      <c r="CN5" s="598"/>
      <c r="CO5" s="599"/>
      <c r="CP5" s="426"/>
      <c r="CQ5" s="427"/>
      <c r="CR5" s="427"/>
      <c r="CS5" s="427"/>
      <c r="CT5" s="427"/>
      <c r="CU5" s="427"/>
      <c r="CV5" s="427"/>
      <c r="CW5" s="599"/>
      <c r="CX5" s="599"/>
      <c r="CY5" s="426"/>
      <c r="CZ5" s="427"/>
      <c r="DA5" s="427"/>
      <c r="DB5" s="427"/>
      <c r="DC5" s="427"/>
      <c r="DD5" s="427"/>
      <c r="DE5" s="427"/>
      <c r="DF5" s="599"/>
      <c r="DG5" s="599"/>
      <c r="DH5" s="426"/>
      <c r="DI5" s="427"/>
      <c r="DJ5" s="427"/>
      <c r="DK5" s="427"/>
      <c r="DL5" s="427"/>
      <c r="DM5" s="427"/>
      <c r="DN5" s="427"/>
      <c r="DO5" s="599"/>
      <c r="DP5" s="599"/>
      <c r="DQ5" s="426"/>
      <c r="DR5" s="427"/>
      <c r="DS5" s="427"/>
      <c r="DT5" s="427"/>
      <c r="DU5" s="427"/>
      <c r="DV5" s="427"/>
      <c r="DW5" s="427"/>
      <c r="DX5" s="599"/>
      <c r="DY5" s="599"/>
      <c r="DZ5" s="426"/>
      <c r="EA5" s="427"/>
      <c r="EB5" s="427"/>
      <c r="EC5" s="427"/>
      <c r="ED5" s="427"/>
      <c r="EE5" s="427"/>
      <c r="EF5" s="427"/>
      <c r="EG5" s="599"/>
      <c r="EH5" s="599"/>
      <c r="EI5" s="426"/>
      <c r="EJ5" s="427"/>
      <c r="EK5" s="427"/>
      <c r="EL5" s="427"/>
      <c r="EM5" s="427"/>
      <c r="EN5" s="427"/>
      <c r="EO5" s="427"/>
      <c r="EP5" s="599"/>
      <c r="EQ5" s="599"/>
      <c r="ER5" s="426"/>
      <c r="ES5" s="427"/>
      <c r="ET5" s="427"/>
      <c r="EU5" s="427"/>
      <c r="EV5" s="427"/>
      <c r="EW5" s="427"/>
      <c r="EX5" s="427"/>
      <c r="EY5" s="599"/>
      <c r="EZ5" s="599"/>
      <c r="FA5" s="426"/>
      <c r="FB5" s="427"/>
      <c r="FC5" s="427"/>
      <c r="FD5" s="427"/>
      <c r="FE5" s="427"/>
      <c r="FF5" s="427"/>
      <c r="FG5" s="427"/>
      <c r="FH5" s="599"/>
      <c r="FI5" s="599"/>
      <c r="FJ5" s="426"/>
      <c r="FK5" s="427"/>
      <c r="FL5" s="427"/>
      <c r="FM5" s="427"/>
      <c r="FN5" s="427"/>
      <c r="FO5" s="427"/>
      <c r="FP5" s="427"/>
      <c r="FQ5" s="599"/>
      <c r="FR5" s="599"/>
      <c r="FS5" s="426"/>
      <c r="FT5" s="427"/>
      <c r="FU5" s="427"/>
      <c r="FV5" s="427"/>
      <c r="FW5" s="427"/>
      <c r="FX5" s="427"/>
      <c r="FY5" s="427"/>
      <c r="FZ5" s="599"/>
      <c r="GA5" s="599"/>
      <c r="GB5" s="426"/>
      <c r="GC5" s="427"/>
      <c r="GD5" s="427"/>
      <c r="GE5" s="427"/>
      <c r="GF5" s="427"/>
      <c r="GG5" s="427"/>
      <c r="GH5" s="427"/>
      <c r="GI5" s="599"/>
      <c r="GJ5" s="599"/>
      <c r="GK5" s="426"/>
      <c r="GL5" s="427"/>
      <c r="GM5" s="427"/>
      <c r="GN5" s="427"/>
      <c r="GO5" s="427"/>
      <c r="GP5" s="427"/>
      <c r="GQ5" s="427"/>
      <c r="GR5" s="599"/>
      <c r="GS5" s="599"/>
      <c r="GT5" s="600">
        <v>42857</v>
      </c>
      <c r="GU5" s="601"/>
      <c r="GV5" s="78">
        <v>17584</v>
      </c>
      <c r="GW5" s="79" t="s">
        <v>326</v>
      </c>
      <c r="GX5" s="79"/>
      <c r="GY5" s="47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312</v>
      </c>
      <c r="K6" s="496" t="s">
        <v>59</v>
      </c>
      <c r="L6" s="93">
        <v>19930</v>
      </c>
      <c r="M6" s="85">
        <v>42828</v>
      </c>
      <c r="N6" s="546" t="s">
        <v>375</v>
      </c>
      <c r="O6" s="69">
        <v>28110</v>
      </c>
      <c r="P6" s="70">
        <f t="shared" si="0"/>
        <v>8180</v>
      </c>
      <c r="Q6" s="543">
        <v>23.5</v>
      </c>
      <c r="R6" s="60"/>
      <c r="S6" s="60"/>
      <c r="T6" s="39">
        <f t="shared" ref="T6:T69" si="1">Q6*O6</f>
        <v>660585</v>
      </c>
      <c r="U6" s="595" t="s">
        <v>72</v>
      </c>
      <c r="V6" s="596">
        <v>42857</v>
      </c>
      <c r="W6" s="597">
        <v>17342</v>
      </c>
      <c r="X6" s="427"/>
      <c r="Y6" s="427"/>
      <c r="Z6" s="427"/>
      <c r="AA6" s="427"/>
      <c r="AB6" s="427"/>
      <c r="AC6" s="598"/>
      <c r="AD6" s="599"/>
      <c r="AE6" s="426"/>
      <c r="AF6" s="427"/>
      <c r="AG6" s="427"/>
      <c r="AH6" s="427"/>
      <c r="AI6" s="427"/>
      <c r="AJ6" s="427"/>
      <c r="AK6" s="427"/>
      <c r="AL6" s="598"/>
      <c r="AM6" s="599"/>
      <c r="AN6" s="426"/>
      <c r="AO6" s="427"/>
      <c r="AP6" s="427"/>
      <c r="AQ6" s="427"/>
      <c r="AR6" s="427"/>
      <c r="AS6" s="427"/>
      <c r="AT6" s="427"/>
      <c r="AU6" s="598"/>
      <c r="AV6" s="599"/>
      <c r="AW6" s="426"/>
      <c r="AX6" s="427"/>
      <c r="AY6" s="427"/>
      <c r="AZ6" s="427"/>
      <c r="BA6" s="427"/>
      <c r="BB6" s="427"/>
      <c r="BC6" s="427"/>
      <c r="BD6" s="598"/>
      <c r="BE6" s="599"/>
      <c r="BF6" s="426"/>
      <c r="BG6" s="427"/>
      <c r="BH6" s="427"/>
      <c r="BI6" s="427"/>
      <c r="BJ6" s="427"/>
      <c r="BK6" s="427"/>
      <c r="BL6" s="427"/>
      <c r="BM6" s="599"/>
      <c r="BN6" s="599"/>
      <c r="BO6" s="426"/>
      <c r="BP6" s="427"/>
      <c r="BQ6" s="427"/>
      <c r="BR6" s="427"/>
      <c r="BS6" s="427"/>
      <c r="BT6" s="427"/>
      <c r="BU6" s="427"/>
      <c r="BV6" s="599"/>
      <c r="BW6" s="599"/>
      <c r="BX6" s="426"/>
      <c r="BY6" s="427"/>
      <c r="BZ6" s="427"/>
      <c r="CA6" s="427"/>
      <c r="CB6" s="427"/>
      <c r="CC6" s="427"/>
      <c r="CD6" s="427"/>
      <c r="CE6" s="599"/>
      <c r="CF6" s="599"/>
      <c r="CG6" s="426"/>
      <c r="CH6" s="427"/>
      <c r="CI6" s="427"/>
      <c r="CJ6" s="427"/>
      <c r="CK6" s="427"/>
      <c r="CL6" s="427"/>
      <c r="CM6" s="427"/>
      <c r="CN6" s="598"/>
      <c r="CO6" s="599"/>
      <c r="CP6" s="426"/>
      <c r="CQ6" s="427"/>
      <c r="CR6" s="427"/>
      <c r="CS6" s="427"/>
      <c r="CT6" s="427"/>
      <c r="CU6" s="427"/>
      <c r="CV6" s="427"/>
      <c r="CW6" s="599"/>
      <c r="CX6" s="599"/>
      <c r="CY6" s="426"/>
      <c r="CZ6" s="427"/>
      <c r="DA6" s="427"/>
      <c r="DB6" s="427"/>
      <c r="DC6" s="427"/>
      <c r="DD6" s="427"/>
      <c r="DE6" s="427"/>
      <c r="DF6" s="599"/>
      <c r="DG6" s="599"/>
      <c r="DH6" s="426"/>
      <c r="DI6" s="427"/>
      <c r="DJ6" s="427"/>
      <c r="DK6" s="427"/>
      <c r="DL6" s="427"/>
      <c r="DM6" s="427"/>
      <c r="DN6" s="427"/>
      <c r="DO6" s="599"/>
      <c r="DP6" s="599"/>
      <c r="DQ6" s="426"/>
      <c r="DR6" s="427"/>
      <c r="DS6" s="427"/>
      <c r="DT6" s="427"/>
      <c r="DU6" s="427"/>
      <c r="DV6" s="427"/>
      <c r="DW6" s="427"/>
      <c r="DX6" s="599"/>
      <c r="DY6" s="599"/>
      <c r="DZ6" s="426"/>
      <c r="EA6" s="427"/>
      <c r="EB6" s="427"/>
      <c r="EC6" s="427"/>
      <c r="ED6" s="427"/>
      <c r="EE6" s="427"/>
      <c r="EF6" s="427"/>
      <c r="EG6" s="599"/>
      <c r="EH6" s="599"/>
      <c r="EI6" s="426"/>
      <c r="EJ6" s="427"/>
      <c r="EK6" s="427"/>
      <c r="EL6" s="427"/>
      <c r="EM6" s="427"/>
      <c r="EN6" s="427"/>
      <c r="EO6" s="427"/>
      <c r="EP6" s="599"/>
      <c r="EQ6" s="599"/>
      <c r="ER6" s="426"/>
      <c r="ES6" s="427"/>
      <c r="ET6" s="427"/>
      <c r="EU6" s="427"/>
      <c r="EV6" s="427"/>
      <c r="EW6" s="427"/>
      <c r="EX6" s="427"/>
      <c r="EY6" s="599"/>
      <c r="EZ6" s="599"/>
      <c r="FA6" s="426"/>
      <c r="FB6" s="427"/>
      <c r="FC6" s="427"/>
      <c r="FD6" s="427"/>
      <c r="FE6" s="427"/>
      <c r="FF6" s="427"/>
      <c r="FG6" s="427"/>
      <c r="FH6" s="599"/>
      <c r="FI6" s="599"/>
      <c r="FJ6" s="426"/>
      <c r="FK6" s="427"/>
      <c r="FL6" s="427"/>
      <c r="FM6" s="427"/>
      <c r="FN6" s="427"/>
      <c r="FO6" s="427"/>
      <c r="FP6" s="427"/>
      <c r="FQ6" s="599"/>
      <c r="FR6" s="599"/>
      <c r="FS6" s="426"/>
      <c r="FT6" s="427"/>
      <c r="FU6" s="427"/>
      <c r="FV6" s="427"/>
      <c r="FW6" s="427"/>
      <c r="FX6" s="427"/>
      <c r="FY6" s="427"/>
      <c r="FZ6" s="599"/>
      <c r="GA6" s="599"/>
      <c r="GB6" s="426"/>
      <c r="GC6" s="427"/>
      <c r="GD6" s="427"/>
      <c r="GE6" s="427"/>
      <c r="GF6" s="427"/>
      <c r="GG6" s="427"/>
      <c r="GH6" s="427"/>
      <c r="GI6" s="599"/>
      <c r="GJ6" s="599"/>
      <c r="GK6" s="426"/>
      <c r="GL6" s="427"/>
      <c r="GM6" s="427"/>
      <c r="GN6" s="427"/>
      <c r="GO6" s="427"/>
      <c r="GP6" s="427"/>
      <c r="GQ6" s="427"/>
      <c r="GR6" s="599"/>
      <c r="GS6" s="599"/>
      <c r="GT6" s="600">
        <v>42857</v>
      </c>
      <c r="GU6" s="601"/>
      <c r="GV6" s="78">
        <v>22176</v>
      </c>
      <c r="GW6" s="79" t="s">
        <v>327</v>
      </c>
      <c r="GX6" s="79"/>
      <c r="GY6" s="470" t="s">
        <v>406</v>
      </c>
      <c r="GZ6" s="81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313</v>
      </c>
      <c r="K7" s="496" t="s">
        <v>37</v>
      </c>
      <c r="L7" s="84">
        <v>17910</v>
      </c>
      <c r="M7" s="85">
        <v>42828</v>
      </c>
      <c r="N7" s="461" t="s">
        <v>383</v>
      </c>
      <c r="O7" s="86">
        <v>22515</v>
      </c>
      <c r="P7" s="70">
        <f t="shared" si="0"/>
        <v>4605</v>
      </c>
      <c r="Q7" s="77">
        <v>23.5</v>
      </c>
      <c r="R7" s="60" t="s">
        <v>15</v>
      </c>
      <c r="S7" s="60"/>
      <c r="T7" s="39">
        <f t="shared" si="1"/>
        <v>529102.5</v>
      </c>
      <c r="U7" s="602" t="s">
        <v>72</v>
      </c>
      <c r="V7" s="603">
        <v>42857</v>
      </c>
      <c r="W7" s="597">
        <v>15080</v>
      </c>
      <c r="X7" s="427"/>
      <c r="Y7" s="427"/>
      <c r="Z7" s="427"/>
      <c r="AA7" s="427"/>
      <c r="AB7" s="427"/>
      <c r="AC7" s="598"/>
      <c r="AD7" s="599"/>
      <c r="AE7" s="426"/>
      <c r="AF7" s="427"/>
      <c r="AG7" s="427"/>
      <c r="AH7" s="427"/>
      <c r="AI7" s="427"/>
      <c r="AJ7" s="427"/>
      <c r="AK7" s="427"/>
      <c r="AL7" s="598"/>
      <c r="AM7" s="599"/>
      <c r="AN7" s="426"/>
      <c r="AO7" s="427"/>
      <c r="AP7" s="427"/>
      <c r="AQ7" s="427"/>
      <c r="AR7" s="427"/>
      <c r="AS7" s="427"/>
      <c r="AT7" s="427"/>
      <c r="AU7" s="598"/>
      <c r="AV7" s="599"/>
      <c r="AW7" s="426"/>
      <c r="AX7" s="427"/>
      <c r="AY7" s="427"/>
      <c r="AZ7" s="427"/>
      <c r="BA7" s="427"/>
      <c r="BB7" s="427"/>
      <c r="BC7" s="427"/>
      <c r="BD7" s="598"/>
      <c r="BE7" s="599"/>
      <c r="BF7" s="426"/>
      <c r="BG7" s="427"/>
      <c r="BH7" s="427"/>
      <c r="BI7" s="427"/>
      <c r="BJ7" s="427"/>
      <c r="BK7" s="427"/>
      <c r="BL7" s="427"/>
      <c r="BM7" s="599"/>
      <c r="BN7" s="599"/>
      <c r="BO7" s="426"/>
      <c r="BP7" s="427"/>
      <c r="BQ7" s="427"/>
      <c r="BR7" s="427"/>
      <c r="BS7" s="427"/>
      <c r="BT7" s="427"/>
      <c r="BU7" s="427"/>
      <c r="BV7" s="599"/>
      <c r="BW7" s="599"/>
      <c r="BX7" s="426"/>
      <c r="BY7" s="427"/>
      <c r="BZ7" s="427"/>
      <c r="CA7" s="427"/>
      <c r="CB7" s="427"/>
      <c r="CC7" s="427"/>
      <c r="CD7" s="427"/>
      <c r="CE7" s="599"/>
      <c r="CF7" s="599"/>
      <c r="CG7" s="426"/>
      <c r="CH7" s="427"/>
      <c r="CI7" s="427"/>
      <c r="CJ7" s="427"/>
      <c r="CK7" s="427"/>
      <c r="CL7" s="427"/>
      <c r="CM7" s="427"/>
      <c r="CN7" s="598"/>
      <c r="CO7" s="599"/>
      <c r="CP7" s="426"/>
      <c r="CQ7" s="427"/>
      <c r="CR7" s="427"/>
      <c r="CS7" s="427"/>
      <c r="CT7" s="427"/>
      <c r="CU7" s="427"/>
      <c r="CV7" s="427"/>
      <c r="CW7" s="599"/>
      <c r="CX7" s="599"/>
      <c r="CY7" s="426"/>
      <c r="CZ7" s="427"/>
      <c r="DA7" s="427"/>
      <c r="DB7" s="427"/>
      <c r="DC7" s="427"/>
      <c r="DD7" s="427"/>
      <c r="DE7" s="427"/>
      <c r="DF7" s="599"/>
      <c r="DG7" s="599"/>
      <c r="DH7" s="426"/>
      <c r="DI7" s="427"/>
      <c r="DJ7" s="427"/>
      <c r="DK7" s="427"/>
      <c r="DL7" s="427"/>
      <c r="DM7" s="427"/>
      <c r="DN7" s="427"/>
      <c r="DO7" s="599"/>
      <c r="DP7" s="599"/>
      <c r="DQ7" s="426"/>
      <c r="DR7" s="427"/>
      <c r="DS7" s="427"/>
      <c r="DT7" s="427"/>
      <c r="DU7" s="427"/>
      <c r="DV7" s="427"/>
      <c r="DW7" s="427"/>
      <c r="DX7" s="599"/>
      <c r="DY7" s="599"/>
      <c r="DZ7" s="426"/>
      <c r="EA7" s="427"/>
      <c r="EB7" s="427"/>
      <c r="EC7" s="427"/>
      <c r="ED7" s="427"/>
      <c r="EE7" s="427"/>
      <c r="EF7" s="427"/>
      <c r="EG7" s="599"/>
      <c r="EH7" s="599"/>
      <c r="EI7" s="426"/>
      <c r="EJ7" s="427"/>
      <c r="EK7" s="427"/>
      <c r="EL7" s="427"/>
      <c r="EM7" s="427"/>
      <c r="EN7" s="427"/>
      <c r="EO7" s="427"/>
      <c r="EP7" s="599"/>
      <c r="EQ7" s="599"/>
      <c r="ER7" s="426"/>
      <c r="ES7" s="427"/>
      <c r="ET7" s="427"/>
      <c r="EU7" s="427"/>
      <c r="EV7" s="427"/>
      <c r="EW7" s="427"/>
      <c r="EX7" s="427"/>
      <c r="EY7" s="599"/>
      <c r="EZ7" s="599"/>
      <c r="FA7" s="426"/>
      <c r="FB7" s="427"/>
      <c r="FC7" s="427"/>
      <c r="FD7" s="427"/>
      <c r="FE7" s="427"/>
      <c r="FF7" s="427"/>
      <c r="FG7" s="427"/>
      <c r="FH7" s="599"/>
      <c r="FI7" s="599"/>
      <c r="FJ7" s="426"/>
      <c r="FK7" s="427"/>
      <c r="FL7" s="427"/>
      <c r="FM7" s="427"/>
      <c r="FN7" s="427"/>
      <c r="FO7" s="427"/>
      <c r="FP7" s="427"/>
      <c r="FQ7" s="599"/>
      <c r="FR7" s="599"/>
      <c r="FS7" s="426"/>
      <c r="FT7" s="427"/>
      <c r="FU7" s="427"/>
      <c r="FV7" s="427"/>
      <c r="FW7" s="427"/>
      <c r="FX7" s="427"/>
      <c r="FY7" s="427"/>
      <c r="FZ7" s="599"/>
      <c r="GA7" s="599"/>
      <c r="GB7" s="426"/>
      <c r="GC7" s="427"/>
      <c r="GD7" s="427"/>
      <c r="GE7" s="427"/>
      <c r="GF7" s="427"/>
      <c r="GG7" s="427"/>
      <c r="GH7" s="427"/>
      <c r="GI7" s="599"/>
      <c r="GJ7" s="599"/>
      <c r="GK7" s="426"/>
      <c r="GL7" s="427"/>
      <c r="GM7" s="427"/>
      <c r="GN7" s="427"/>
      <c r="GO7" s="427"/>
      <c r="GP7" s="427"/>
      <c r="GQ7" s="427"/>
      <c r="GR7" s="599"/>
      <c r="GS7" s="599"/>
      <c r="GT7" s="604">
        <v>42857</v>
      </c>
      <c r="GU7" s="601"/>
      <c r="GV7" s="78"/>
      <c r="GW7" s="88"/>
      <c r="GX7" s="88"/>
      <c r="GY7" s="187" t="s">
        <v>406</v>
      </c>
      <c r="GZ7" s="102">
        <v>3480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314</v>
      </c>
      <c r="L8" s="93">
        <v>20960</v>
      </c>
      <c r="M8" s="85">
        <v>42829</v>
      </c>
      <c r="N8" s="461" t="s">
        <v>384</v>
      </c>
      <c r="O8" s="94">
        <v>25775</v>
      </c>
      <c r="P8" s="70">
        <f t="shared" si="0"/>
        <v>4815</v>
      </c>
      <c r="Q8" s="95">
        <v>23.5</v>
      </c>
      <c r="R8" s="96"/>
      <c r="S8" s="97"/>
      <c r="T8" s="39">
        <f t="shared" si="1"/>
        <v>605712.5</v>
      </c>
      <c r="U8" s="617" t="s">
        <v>72</v>
      </c>
      <c r="V8" s="603">
        <v>42858</v>
      </c>
      <c r="W8" s="597">
        <v>15080</v>
      </c>
      <c r="X8" s="427"/>
      <c r="Y8" s="427"/>
      <c r="Z8" s="427"/>
      <c r="AA8" s="427"/>
      <c r="AB8" s="427"/>
      <c r="AC8" s="598"/>
      <c r="AD8" s="599"/>
      <c r="AE8" s="426"/>
      <c r="AF8" s="427"/>
      <c r="AG8" s="427"/>
      <c r="AH8" s="427"/>
      <c r="AI8" s="427"/>
      <c r="AJ8" s="427"/>
      <c r="AK8" s="427"/>
      <c r="AL8" s="598"/>
      <c r="AM8" s="599"/>
      <c r="AN8" s="426"/>
      <c r="AO8" s="427"/>
      <c r="AP8" s="427"/>
      <c r="AQ8" s="427"/>
      <c r="AR8" s="427"/>
      <c r="AS8" s="427"/>
      <c r="AT8" s="427"/>
      <c r="AU8" s="598"/>
      <c r="AV8" s="599"/>
      <c r="AW8" s="426"/>
      <c r="AX8" s="427"/>
      <c r="AY8" s="427"/>
      <c r="AZ8" s="427"/>
      <c r="BA8" s="427"/>
      <c r="BB8" s="427"/>
      <c r="BC8" s="427"/>
      <c r="BD8" s="598"/>
      <c r="BE8" s="599"/>
      <c r="BF8" s="426"/>
      <c r="BG8" s="427"/>
      <c r="BH8" s="427"/>
      <c r="BI8" s="427"/>
      <c r="BJ8" s="427"/>
      <c r="BK8" s="427"/>
      <c r="BL8" s="427"/>
      <c r="BM8" s="599"/>
      <c r="BN8" s="599"/>
      <c r="BO8" s="426"/>
      <c r="BP8" s="427"/>
      <c r="BQ8" s="427"/>
      <c r="BR8" s="427"/>
      <c r="BS8" s="427"/>
      <c r="BT8" s="427"/>
      <c r="BU8" s="427"/>
      <c r="BV8" s="599"/>
      <c r="BW8" s="599"/>
      <c r="BX8" s="426"/>
      <c r="BY8" s="427"/>
      <c r="BZ8" s="427"/>
      <c r="CA8" s="427"/>
      <c r="CB8" s="427"/>
      <c r="CC8" s="427"/>
      <c r="CD8" s="427"/>
      <c r="CE8" s="599"/>
      <c r="CF8" s="599"/>
      <c r="CG8" s="426"/>
      <c r="CH8" s="427"/>
      <c r="CI8" s="427"/>
      <c r="CJ8" s="427"/>
      <c r="CK8" s="427"/>
      <c r="CL8" s="427"/>
      <c r="CM8" s="427"/>
      <c r="CN8" s="598"/>
      <c r="CO8" s="599"/>
      <c r="CP8" s="426"/>
      <c r="CQ8" s="427"/>
      <c r="CR8" s="427"/>
      <c r="CS8" s="427"/>
      <c r="CT8" s="427"/>
      <c r="CU8" s="427"/>
      <c r="CV8" s="427"/>
      <c r="CW8" s="599"/>
      <c r="CX8" s="599"/>
      <c r="CY8" s="426"/>
      <c r="CZ8" s="427"/>
      <c r="DA8" s="427"/>
      <c r="DB8" s="427"/>
      <c r="DC8" s="427"/>
      <c r="DD8" s="427"/>
      <c r="DE8" s="427"/>
      <c r="DF8" s="599"/>
      <c r="DG8" s="599"/>
      <c r="DH8" s="426"/>
      <c r="DI8" s="427"/>
      <c r="DJ8" s="427"/>
      <c r="DK8" s="427"/>
      <c r="DL8" s="427"/>
      <c r="DM8" s="427"/>
      <c r="DN8" s="427"/>
      <c r="DO8" s="599"/>
      <c r="DP8" s="599"/>
      <c r="DQ8" s="426"/>
      <c r="DR8" s="427"/>
      <c r="DS8" s="427"/>
      <c r="DT8" s="427"/>
      <c r="DU8" s="427"/>
      <c r="DV8" s="427"/>
      <c r="DW8" s="427"/>
      <c r="DX8" s="599"/>
      <c r="DY8" s="599"/>
      <c r="DZ8" s="426"/>
      <c r="EA8" s="427"/>
      <c r="EB8" s="427"/>
      <c r="EC8" s="427"/>
      <c r="ED8" s="427"/>
      <c r="EE8" s="427"/>
      <c r="EF8" s="427"/>
      <c r="EG8" s="599"/>
      <c r="EH8" s="599"/>
      <c r="EI8" s="426"/>
      <c r="EJ8" s="427"/>
      <c r="EK8" s="427"/>
      <c r="EL8" s="427"/>
      <c r="EM8" s="427"/>
      <c r="EN8" s="427"/>
      <c r="EO8" s="427"/>
      <c r="EP8" s="599"/>
      <c r="EQ8" s="599"/>
      <c r="ER8" s="426"/>
      <c r="ES8" s="427"/>
      <c r="ET8" s="427"/>
      <c r="EU8" s="427"/>
      <c r="EV8" s="427"/>
      <c r="EW8" s="427"/>
      <c r="EX8" s="427"/>
      <c r="EY8" s="599"/>
      <c r="EZ8" s="599"/>
      <c r="FA8" s="426"/>
      <c r="FB8" s="427"/>
      <c r="FC8" s="427"/>
      <c r="FD8" s="427"/>
      <c r="FE8" s="427"/>
      <c r="FF8" s="427"/>
      <c r="FG8" s="427"/>
      <c r="FH8" s="599"/>
      <c r="FI8" s="599"/>
      <c r="FJ8" s="426"/>
      <c r="FK8" s="427"/>
      <c r="FL8" s="427"/>
      <c r="FM8" s="427"/>
      <c r="FN8" s="427"/>
      <c r="FO8" s="427"/>
      <c r="FP8" s="427"/>
      <c r="FQ8" s="599"/>
      <c r="FR8" s="599"/>
      <c r="FS8" s="426"/>
      <c r="FT8" s="427"/>
      <c r="FU8" s="427"/>
      <c r="FV8" s="427"/>
      <c r="FW8" s="427"/>
      <c r="FX8" s="427"/>
      <c r="FY8" s="427"/>
      <c r="FZ8" s="599"/>
      <c r="GA8" s="599"/>
      <c r="GB8" s="426"/>
      <c r="GC8" s="427"/>
      <c r="GD8" s="427"/>
      <c r="GE8" s="427"/>
      <c r="GF8" s="427"/>
      <c r="GG8" s="427"/>
      <c r="GH8" s="427"/>
      <c r="GI8" s="599"/>
      <c r="GJ8" s="599"/>
      <c r="GK8" s="426"/>
      <c r="GL8" s="427"/>
      <c r="GM8" s="427"/>
      <c r="GN8" s="427"/>
      <c r="GO8" s="427"/>
      <c r="GP8" s="427"/>
      <c r="GQ8" s="427"/>
      <c r="GR8" s="599"/>
      <c r="GS8" s="599"/>
      <c r="GT8" s="605">
        <v>42858</v>
      </c>
      <c r="GU8" s="601"/>
      <c r="GV8" s="100"/>
      <c r="GW8" s="88"/>
      <c r="GX8" s="88"/>
      <c r="GY8" s="187" t="s">
        <v>406</v>
      </c>
      <c r="GZ8" s="102">
        <v>3480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35</v>
      </c>
      <c r="L9" s="93">
        <v>11320</v>
      </c>
      <c r="M9" s="85">
        <v>42830</v>
      </c>
      <c r="N9" s="461" t="s">
        <v>385</v>
      </c>
      <c r="O9" s="94">
        <v>14325</v>
      </c>
      <c r="P9" s="70">
        <f t="shared" si="0"/>
        <v>3005</v>
      </c>
      <c r="Q9" s="95">
        <v>23.5</v>
      </c>
      <c r="R9" s="77"/>
      <c r="S9" s="105"/>
      <c r="T9" s="39">
        <f t="shared" si="1"/>
        <v>336637.5</v>
      </c>
      <c r="U9" s="423" t="s">
        <v>72</v>
      </c>
      <c r="V9" s="497">
        <v>42858</v>
      </c>
      <c r="W9" s="438">
        <v>9802</v>
      </c>
      <c r="X9" s="426"/>
      <c r="Y9" s="427"/>
      <c r="Z9" s="428"/>
      <c r="AA9" s="429"/>
      <c r="AB9" s="428"/>
      <c r="AC9" s="430"/>
      <c r="AD9" s="431"/>
      <c r="AE9" s="426"/>
      <c r="AF9" s="426"/>
      <c r="AG9" s="426"/>
      <c r="AH9" s="427"/>
      <c r="AI9" s="428"/>
      <c r="AJ9" s="429"/>
      <c r="AK9" s="428"/>
      <c r="AL9" s="430"/>
      <c r="AM9" s="431"/>
      <c r="AN9" s="426"/>
      <c r="AO9" s="426"/>
      <c r="AP9" s="426"/>
      <c r="AQ9" s="427"/>
      <c r="AR9" s="428"/>
      <c r="AS9" s="429"/>
      <c r="AT9" s="428"/>
      <c r="AU9" s="430"/>
      <c r="AV9" s="431"/>
      <c r="AW9" s="426"/>
      <c r="AX9" s="426"/>
      <c r="AY9" s="426"/>
      <c r="AZ9" s="427"/>
      <c r="BA9" s="428"/>
      <c r="BB9" s="429"/>
      <c r="BC9" s="428"/>
      <c r="BD9" s="430"/>
      <c r="BE9" s="431"/>
      <c r="BF9" s="426"/>
      <c r="BG9" s="426"/>
      <c r="BH9" s="426"/>
      <c r="BI9" s="427"/>
      <c r="BJ9" s="428"/>
      <c r="BK9" s="429"/>
      <c r="BL9" s="428"/>
      <c r="BM9" s="430"/>
      <c r="BN9" s="431"/>
      <c r="BO9" s="426"/>
      <c r="BP9" s="426"/>
      <c r="BQ9" s="426"/>
      <c r="BR9" s="427"/>
      <c r="BS9" s="428"/>
      <c r="BT9" s="429"/>
      <c r="BU9" s="428"/>
      <c r="BV9" s="430"/>
      <c r="BW9" s="431"/>
      <c r="BX9" s="426"/>
      <c r="BY9" s="426"/>
      <c r="BZ9" s="426"/>
      <c r="CA9" s="427"/>
      <c r="CB9" s="428"/>
      <c r="CC9" s="429"/>
      <c r="CD9" s="428"/>
      <c r="CE9" s="430"/>
      <c r="CF9" s="431"/>
      <c r="CG9" s="426"/>
      <c r="CH9" s="426"/>
      <c r="CI9" s="426"/>
      <c r="CJ9" s="427"/>
      <c r="CK9" s="428"/>
      <c r="CL9" s="429"/>
      <c r="CM9" s="428"/>
      <c r="CN9" s="430"/>
      <c r="CO9" s="431"/>
      <c r="CP9" s="426"/>
      <c r="CQ9" s="426"/>
      <c r="CR9" s="426"/>
      <c r="CS9" s="427"/>
      <c r="CT9" s="428"/>
      <c r="CU9" s="429"/>
      <c r="CV9" s="432"/>
      <c r="CW9" s="430"/>
      <c r="CX9" s="431"/>
      <c r="CY9" s="426"/>
      <c r="CZ9" s="426"/>
      <c r="DA9" s="426"/>
      <c r="DB9" s="427"/>
      <c r="DC9" s="428"/>
      <c r="DD9" s="429"/>
      <c r="DE9" s="428"/>
      <c r="DF9" s="430"/>
      <c r="DG9" s="431"/>
      <c r="DH9" s="426"/>
      <c r="DI9" s="426"/>
      <c r="DJ9" s="426"/>
      <c r="DK9" s="427"/>
      <c r="DL9" s="428"/>
      <c r="DM9" s="429"/>
      <c r="DN9" s="428"/>
      <c r="DO9" s="430"/>
      <c r="DP9" s="431"/>
      <c r="DQ9" s="426"/>
      <c r="DR9" s="426"/>
      <c r="DS9" s="426"/>
      <c r="DT9" s="427"/>
      <c r="DU9" s="428"/>
      <c r="DV9" s="429"/>
      <c r="DW9" s="428"/>
      <c r="DX9" s="430"/>
      <c r="DY9" s="431"/>
      <c r="DZ9" s="426"/>
      <c r="EA9" s="426"/>
      <c r="EB9" s="426"/>
      <c r="EC9" s="427"/>
      <c r="ED9" s="428"/>
      <c r="EE9" s="429"/>
      <c r="EF9" s="428"/>
      <c r="EG9" s="430"/>
      <c r="EH9" s="431"/>
      <c r="EI9" s="426"/>
      <c r="EJ9" s="426"/>
      <c r="EK9" s="426"/>
      <c r="EL9" s="427"/>
      <c r="EM9" s="428"/>
      <c r="EN9" s="429"/>
      <c r="EO9" s="428"/>
      <c r="EP9" s="430"/>
      <c r="EQ9" s="431"/>
      <c r="ER9" s="426"/>
      <c r="ES9" s="426"/>
      <c r="ET9" s="426"/>
      <c r="EU9" s="427"/>
      <c r="EV9" s="428"/>
      <c r="EW9" s="429"/>
      <c r="EX9" s="428"/>
      <c r="EY9" s="430"/>
      <c r="EZ9" s="431"/>
      <c r="FA9" s="426"/>
      <c r="FB9" s="426"/>
      <c r="FC9" s="426"/>
      <c r="FD9" s="427"/>
      <c r="FE9" s="428"/>
      <c r="FF9" s="429"/>
      <c r="FG9" s="428"/>
      <c r="FH9" s="430"/>
      <c r="FI9" s="431"/>
      <c r="FJ9" s="426"/>
      <c r="FK9" s="426"/>
      <c r="FL9" s="426"/>
      <c r="FM9" s="427"/>
      <c r="FN9" s="428"/>
      <c r="FO9" s="429"/>
      <c r="FP9" s="428"/>
      <c r="FQ9" s="430"/>
      <c r="FR9" s="431"/>
      <c r="FS9" s="426"/>
      <c r="FT9" s="426"/>
      <c r="FU9" s="426"/>
      <c r="FV9" s="427"/>
      <c r="FW9" s="428"/>
      <c r="FX9" s="429"/>
      <c r="FY9" s="428"/>
      <c r="FZ9" s="430"/>
      <c r="GA9" s="431"/>
      <c r="GB9" s="426"/>
      <c r="GC9" s="426"/>
      <c r="GD9" s="426"/>
      <c r="GE9" s="427"/>
      <c r="GF9" s="428"/>
      <c r="GG9" s="429"/>
      <c r="GH9" s="428"/>
      <c r="GI9" s="430"/>
      <c r="GJ9" s="431"/>
      <c r="GK9" s="426"/>
      <c r="GL9" s="426"/>
      <c r="GM9" s="426"/>
      <c r="GN9" s="427"/>
      <c r="GO9" s="428"/>
      <c r="GP9" s="429"/>
      <c r="GQ9" s="428"/>
      <c r="GR9" s="430"/>
      <c r="GS9" s="431"/>
      <c r="GT9" s="433">
        <v>42858</v>
      </c>
      <c r="GU9" s="500"/>
      <c r="GV9" s="78">
        <v>17584</v>
      </c>
      <c r="GW9" s="88" t="s">
        <v>328</v>
      </c>
      <c r="GX9" s="88"/>
      <c r="GY9" s="187" t="s">
        <v>406</v>
      </c>
      <c r="GZ9" s="102">
        <v>2088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315</v>
      </c>
      <c r="K10" s="496" t="s">
        <v>149</v>
      </c>
      <c r="L10" s="93">
        <v>19090</v>
      </c>
      <c r="M10" s="85">
        <v>42831</v>
      </c>
      <c r="N10" s="461" t="s">
        <v>402</v>
      </c>
      <c r="O10" s="94">
        <v>27535</v>
      </c>
      <c r="P10" s="70">
        <f t="shared" si="0"/>
        <v>8445</v>
      </c>
      <c r="Q10" s="95">
        <v>23.5</v>
      </c>
      <c r="R10" s="77"/>
      <c r="S10" s="105"/>
      <c r="T10" s="39">
        <f t="shared" si="1"/>
        <v>647072.5</v>
      </c>
      <c r="U10" s="423" t="s">
        <v>72</v>
      </c>
      <c r="V10" s="497">
        <v>42859</v>
      </c>
      <c r="W10" s="438">
        <v>17342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42859</v>
      </c>
      <c r="GU10" s="500"/>
      <c r="GV10" s="78"/>
      <c r="GW10" s="88"/>
      <c r="GX10" s="88"/>
      <c r="GY10" s="187" t="s">
        <v>406</v>
      </c>
      <c r="GZ10" s="102">
        <v>3480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311</v>
      </c>
      <c r="K11" s="496" t="s">
        <v>93</v>
      </c>
      <c r="L11" s="84">
        <v>11250</v>
      </c>
      <c r="M11" s="85">
        <v>42831</v>
      </c>
      <c r="N11" s="461" t="s">
        <v>386</v>
      </c>
      <c r="O11" s="86">
        <v>10855</v>
      </c>
      <c r="P11" s="70">
        <f t="shared" si="0"/>
        <v>-395</v>
      </c>
      <c r="Q11" s="77">
        <v>23.5</v>
      </c>
      <c r="R11" s="77"/>
      <c r="S11" s="117"/>
      <c r="T11" s="39">
        <f t="shared" si="1"/>
        <v>255092.5</v>
      </c>
      <c r="U11" s="423" t="s">
        <v>72</v>
      </c>
      <c r="V11" s="497">
        <v>42859</v>
      </c>
      <c r="W11" s="438">
        <v>7540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42859</v>
      </c>
      <c r="GU11" s="500"/>
      <c r="GV11" s="78">
        <v>17584</v>
      </c>
      <c r="GW11" s="88" t="s">
        <v>329</v>
      </c>
      <c r="GX11" s="88"/>
      <c r="GY11" s="187" t="s">
        <v>406</v>
      </c>
      <c r="GZ11" s="102">
        <v>2088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104</v>
      </c>
      <c r="K12" s="549" t="s">
        <v>316</v>
      </c>
      <c r="L12" s="119">
        <v>22970</v>
      </c>
      <c r="M12" s="120">
        <v>42832</v>
      </c>
      <c r="N12" s="505" t="s">
        <v>388</v>
      </c>
      <c r="O12" s="122">
        <f>28790-115</f>
        <v>28675</v>
      </c>
      <c r="P12" s="70">
        <f t="shared" si="0"/>
        <v>5705</v>
      </c>
      <c r="Q12" s="123">
        <v>23.5</v>
      </c>
      <c r="R12" s="124"/>
      <c r="S12" s="125"/>
      <c r="T12" s="39">
        <f t="shared" si="1"/>
        <v>673862.5</v>
      </c>
      <c r="U12" s="498" t="s">
        <v>72</v>
      </c>
      <c r="V12" s="499">
        <v>42863</v>
      </c>
      <c r="W12" s="425">
        <v>18850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42863</v>
      </c>
      <c r="GU12" s="500"/>
      <c r="GV12" s="78">
        <v>22176</v>
      </c>
      <c r="GW12" s="88" t="s">
        <v>330</v>
      </c>
      <c r="GX12" s="88"/>
      <c r="GY12" s="187" t="s">
        <v>406</v>
      </c>
      <c r="GZ12" s="102">
        <v>3480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43</v>
      </c>
      <c r="K13" s="496" t="s">
        <v>41</v>
      </c>
      <c r="L13" s="129">
        <v>23080</v>
      </c>
      <c r="M13" s="85">
        <v>42832</v>
      </c>
      <c r="N13" s="461" t="s">
        <v>387</v>
      </c>
      <c r="O13" s="86">
        <v>28980</v>
      </c>
      <c r="P13" s="70">
        <f t="shared" si="0"/>
        <v>5900</v>
      </c>
      <c r="Q13" s="77">
        <v>23.5</v>
      </c>
      <c r="R13" s="77"/>
      <c r="S13" s="130"/>
      <c r="T13" s="39">
        <f t="shared" si="1"/>
        <v>681030</v>
      </c>
      <c r="U13" s="423" t="s">
        <v>72</v>
      </c>
      <c r="V13" s="424">
        <v>42860</v>
      </c>
      <c r="W13" s="425">
        <v>18850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42860</v>
      </c>
      <c r="GU13" s="500"/>
      <c r="GV13" s="78">
        <v>22176</v>
      </c>
      <c r="GW13" s="88" t="s">
        <v>331</v>
      </c>
      <c r="GX13" s="88"/>
      <c r="GY13" s="471" t="s">
        <v>406</v>
      </c>
      <c r="GZ13" s="102">
        <v>3480</v>
      </c>
      <c r="HA13" s="91"/>
      <c r="HB13" s="91"/>
    </row>
    <row r="14" spans="1:210" ht="27.75" customHeight="1" x14ac:dyDescent="0.25">
      <c r="B14" s="91"/>
      <c r="C14" s="103"/>
      <c r="D14" s="35"/>
      <c r="E14" s="36"/>
      <c r="F14" s="37"/>
      <c r="G14" s="38"/>
      <c r="H14" s="39"/>
      <c r="I14" s="40"/>
      <c r="J14" s="82" t="s">
        <v>317</v>
      </c>
      <c r="K14" s="496" t="s">
        <v>143</v>
      </c>
      <c r="L14" s="129">
        <v>240</v>
      </c>
      <c r="M14" s="85">
        <v>42832</v>
      </c>
      <c r="N14" s="68" t="s">
        <v>318</v>
      </c>
      <c r="O14" s="86">
        <v>240</v>
      </c>
      <c r="P14" s="133">
        <f t="shared" si="0"/>
        <v>0</v>
      </c>
      <c r="Q14" s="77">
        <v>165</v>
      </c>
      <c r="R14" s="654" t="s">
        <v>350</v>
      </c>
      <c r="S14" s="655"/>
      <c r="T14" s="39">
        <f t="shared" si="1"/>
        <v>39600</v>
      </c>
      <c r="U14" s="106" t="s">
        <v>72</v>
      </c>
      <c r="V14" s="131">
        <v>42849</v>
      </c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87" t="s">
        <v>176</v>
      </c>
      <c r="GZ14" s="102">
        <v>0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528" t="s">
        <v>319</v>
      </c>
      <c r="K15" s="496" t="s">
        <v>70</v>
      </c>
      <c r="L15" s="129">
        <v>23792</v>
      </c>
      <c r="M15" s="85">
        <v>42833</v>
      </c>
      <c r="N15" s="68" t="s">
        <v>325</v>
      </c>
      <c r="O15" s="86">
        <v>24069.7</v>
      </c>
      <c r="P15" s="133">
        <f t="shared" si="0"/>
        <v>277.70000000000073</v>
      </c>
      <c r="Q15" s="77">
        <v>30.4</v>
      </c>
      <c r="R15" s="77"/>
      <c r="S15" s="77"/>
      <c r="T15" s="39">
        <f t="shared" si="1"/>
        <v>731718.88</v>
      </c>
      <c r="U15" s="106" t="s">
        <v>72</v>
      </c>
      <c r="V15" s="131">
        <v>42837</v>
      </c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87" t="s">
        <v>406</v>
      </c>
      <c r="GZ15" s="102">
        <v>3480</v>
      </c>
      <c r="HA15" s="91"/>
      <c r="HB15" s="91"/>
    </row>
    <row r="16" spans="1:210" ht="31.5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332</v>
      </c>
      <c r="K16" s="496" t="s">
        <v>320</v>
      </c>
      <c r="L16" s="129">
        <v>27850</v>
      </c>
      <c r="M16" s="85">
        <v>42833</v>
      </c>
      <c r="N16" s="68">
        <v>6668</v>
      </c>
      <c r="O16" s="86">
        <v>26843.4</v>
      </c>
      <c r="P16" s="557">
        <f t="shared" si="0"/>
        <v>-1006.5999999999985</v>
      </c>
      <c r="Q16" s="77">
        <v>24.9</v>
      </c>
      <c r="R16" s="77"/>
      <c r="S16" s="77"/>
      <c r="T16" s="558">
        <f t="shared" si="1"/>
        <v>668400.66</v>
      </c>
      <c r="U16" s="106" t="s">
        <v>72</v>
      </c>
      <c r="V16" s="131">
        <v>42842</v>
      </c>
      <c r="W16" s="569">
        <v>25095</v>
      </c>
      <c r="X16" s="570"/>
      <c r="Y16" s="571"/>
      <c r="Z16" s="572"/>
      <c r="AA16" s="573"/>
      <c r="AB16" s="572"/>
      <c r="AC16" s="574"/>
      <c r="AD16" s="575"/>
      <c r="AE16" s="570"/>
      <c r="AF16" s="570"/>
      <c r="AG16" s="570"/>
      <c r="AH16" s="571"/>
      <c r="AI16" s="572"/>
      <c r="AJ16" s="573"/>
      <c r="AK16" s="572"/>
      <c r="AL16" s="574"/>
      <c r="AM16" s="575"/>
      <c r="AN16" s="570"/>
      <c r="AO16" s="570"/>
      <c r="AP16" s="570"/>
      <c r="AQ16" s="571"/>
      <c r="AR16" s="572"/>
      <c r="AS16" s="573"/>
      <c r="AT16" s="572"/>
      <c r="AU16" s="574"/>
      <c r="AV16" s="575"/>
      <c r="AW16" s="570"/>
      <c r="AX16" s="570"/>
      <c r="AY16" s="570"/>
      <c r="AZ16" s="571"/>
      <c r="BA16" s="572"/>
      <c r="BB16" s="573"/>
      <c r="BC16" s="572"/>
      <c r="BD16" s="574"/>
      <c r="BE16" s="575"/>
      <c r="BF16" s="570"/>
      <c r="BG16" s="570"/>
      <c r="BH16" s="570"/>
      <c r="BI16" s="571"/>
      <c r="BJ16" s="572"/>
      <c r="BK16" s="573"/>
      <c r="BL16" s="572"/>
      <c r="BM16" s="574"/>
      <c r="BN16" s="575"/>
      <c r="BO16" s="570"/>
      <c r="BP16" s="570"/>
      <c r="BQ16" s="570"/>
      <c r="BR16" s="571"/>
      <c r="BS16" s="572"/>
      <c r="BT16" s="573"/>
      <c r="BU16" s="572"/>
      <c r="BV16" s="574"/>
      <c r="BW16" s="575"/>
      <c r="BX16" s="570"/>
      <c r="BY16" s="570"/>
      <c r="BZ16" s="570"/>
      <c r="CA16" s="571"/>
      <c r="CB16" s="572"/>
      <c r="CC16" s="573"/>
      <c r="CD16" s="572"/>
      <c r="CE16" s="574"/>
      <c r="CF16" s="575"/>
      <c r="CG16" s="570"/>
      <c r="CH16" s="570"/>
      <c r="CI16" s="570"/>
      <c r="CJ16" s="571"/>
      <c r="CK16" s="572"/>
      <c r="CL16" s="573"/>
      <c r="CM16" s="572"/>
      <c r="CN16" s="574"/>
      <c r="CO16" s="575"/>
      <c r="CP16" s="570"/>
      <c r="CQ16" s="570"/>
      <c r="CR16" s="570"/>
      <c r="CS16" s="571"/>
      <c r="CT16" s="572"/>
      <c r="CU16" s="573"/>
      <c r="CV16" s="576"/>
      <c r="CW16" s="574"/>
      <c r="CX16" s="575"/>
      <c r="CY16" s="570"/>
      <c r="CZ16" s="570"/>
      <c r="DA16" s="570"/>
      <c r="DB16" s="571"/>
      <c r="DC16" s="572"/>
      <c r="DD16" s="573"/>
      <c r="DE16" s="572"/>
      <c r="DF16" s="574"/>
      <c r="DG16" s="575"/>
      <c r="DH16" s="570"/>
      <c r="DI16" s="570"/>
      <c r="DJ16" s="570"/>
      <c r="DK16" s="571"/>
      <c r="DL16" s="572"/>
      <c r="DM16" s="573"/>
      <c r="DN16" s="572"/>
      <c r="DO16" s="574"/>
      <c r="DP16" s="575"/>
      <c r="DQ16" s="570"/>
      <c r="DR16" s="570"/>
      <c r="DS16" s="570"/>
      <c r="DT16" s="571"/>
      <c r="DU16" s="572"/>
      <c r="DV16" s="573"/>
      <c r="DW16" s="572"/>
      <c r="DX16" s="574"/>
      <c r="DY16" s="575"/>
      <c r="DZ16" s="570"/>
      <c r="EA16" s="570"/>
      <c r="EB16" s="570"/>
      <c r="EC16" s="571"/>
      <c r="ED16" s="572"/>
      <c r="EE16" s="573"/>
      <c r="EF16" s="572"/>
      <c r="EG16" s="574"/>
      <c r="EH16" s="575"/>
      <c r="EI16" s="570"/>
      <c r="EJ16" s="570"/>
      <c r="EK16" s="570"/>
      <c r="EL16" s="571"/>
      <c r="EM16" s="572"/>
      <c r="EN16" s="573"/>
      <c r="EO16" s="572"/>
      <c r="EP16" s="574"/>
      <c r="EQ16" s="575"/>
      <c r="ER16" s="570"/>
      <c r="ES16" s="570"/>
      <c r="ET16" s="570"/>
      <c r="EU16" s="571"/>
      <c r="EV16" s="572"/>
      <c r="EW16" s="573"/>
      <c r="EX16" s="572"/>
      <c r="EY16" s="574"/>
      <c r="EZ16" s="575"/>
      <c r="FA16" s="570"/>
      <c r="FB16" s="570"/>
      <c r="FC16" s="570"/>
      <c r="FD16" s="571"/>
      <c r="FE16" s="572"/>
      <c r="FF16" s="573"/>
      <c r="FG16" s="572"/>
      <c r="FH16" s="574"/>
      <c r="FI16" s="575"/>
      <c r="FJ16" s="570"/>
      <c r="FK16" s="570"/>
      <c r="FL16" s="570"/>
      <c r="FM16" s="571"/>
      <c r="FN16" s="572"/>
      <c r="FO16" s="573"/>
      <c r="FP16" s="572"/>
      <c r="FQ16" s="574"/>
      <c r="FR16" s="575"/>
      <c r="FS16" s="570"/>
      <c r="FT16" s="570"/>
      <c r="FU16" s="570"/>
      <c r="FV16" s="571"/>
      <c r="FW16" s="572"/>
      <c r="FX16" s="573"/>
      <c r="FY16" s="572"/>
      <c r="FZ16" s="574"/>
      <c r="GA16" s="575"/>
      <c r="GB16" s="570"/>
      <c r="GC16" s="570"/>
      <c r="GD16" s="570"/>
      <c r="GE16" s="571"/>
      <c r="GF16" s="572"/>
      <c r="GG16" s="573"/>
      <c r="GH16" s="572"/>
      <c r="GI16" s="574"/>
      <c r="GJ16" s="575"/>
      <c r="GK16" s="570"/>
      <c r="GL16" s="570"/>
      <c r="GM16" s="570"/>
      <c r="GN16" s="571"/>
      <c r="GO16" s="572"/>
      <c r="GP16" s="573"/>
      <c r="GQ16" s="572"/>
      <c r="GR16" s="574"/>
      <c r="GS16" s="575"/>
      <c r="GT16" s="577">
        <v>42845</v>
      </c>
      <c r="GU16" s="116"/>
      <c r="GV16" s="78"/>
      <c r="GW16" s="88"/>
      <c r="GX16" s="88"/>
      <c r="GY16" s="187" t="s">
        <v>176</v>
      </c>
      <c r="GZ16" s="102">
        <v>0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321</v>
      </c>
      <c r="K17" s="496" t="s">
        <v>105</v>
      </c>
      <c r="L17" s="84">
        <v>22350</v>
      </c>
      <c r="M17" s="85">
        <v>42835</v>
      </c>
      <c r="N17" s="68">
        <v>6669</v>
      </c>
      <c r="O17" s="86">
        <v>25760</v>
      </c>
      <c r="P17" s="133">
        <f t="shared" si="0"/>
        <v>3410</v>
      </c>
      <c r="Q17" s="77">
        <v>24.9</v>
      </c>
      <c r="R17" s="77"/>
      <c r="S17" s="77"/>
      <c r="T17" s="39">
        <f t="shared" si="1"/>
        <v>641424</v>
      </c>
      <c r="U17" s="135" t="s">
        <v>72</v>
      </c>
      <c r="V17" s="131">
        <v>42849</v>
      </c>
      <c r="W17" s="535">
        <v>23166</v>
      </c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>
        <v>42845</v>
      </c>
      <c r="GU17" s="116"/>
      <c r="GV17" s="78"/>
      <c r="GW17" s="88"/>
      <c r="GX17" s="88"/>
      <c r="GY17" s="187" t="s">
        <v>176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322</v>
      </c>
      <c r="K18" s="496" t="s">
        <v>256</v>
      </c>
      <c r="L18" s="84">
        <v>11690</v>
      </c>
      <c r="M18" s="85">
        <v>42836</v>
      </c>
      <c r="N18" s="68">
        <v>6670</v>
      </c>
      <c r="O18" s="86">
        <v>16190</v>
      </c>
      <c r="P18" s="568">
        <f t="shared" si="0"/>
        <v>4500</v>
      </c>
      <c r="Q18" s="77">
        <v>25.2</v>
      </c>
      <c r="R18" s="77"/>
      <c r="S18" s="77"/>
      <c r="T18" s="39">
        <f t="shared" si="1"/>
        <v>407988</v>
      </c>
      <c r="U18" s="135" t="s">
        <v>72</v>
      </c>
      <c r="V18" s="131">
        <v>42845</v>
      </c>
      <c r="W18" s="535">
        <v>14256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42845</v>
      </c>
      <c r="GU18" s="116"/>
      <c r="GV18" s="100"/>
      <c r="GW18" s="88"/>
      <c r="GX18" s="88"/>
      <c r="GY18" s="471" t="s">
        <v>176</v>
      </c>
      <c r="GZ18" s="102">
        <v>0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5" t="s">
        <v>319</v>
      </c>
      <c r="K19" s="496" t="s">
        <v>323</v>
      </c>
      <c r="L19" s="84">
        <v>25410</v>
      </c>
      <c r="M19" s="85">
        <v>42836</v>
      </c>
      <c r="N19" s="68" t="s">
        <v>339</v>
      </c>
      <c r="O19" s="86">
        <v>25442.5</v>
      </c>
      <c r="P19" s="133">
        <f t="shared" si="0"/>
        <v>32.5</v>
      </c>
      <c r="Q19" s="77">
        <v>30.4</v>
      </c>
      <c r="R19" s="77"/>
      <c r="S19" s="77"/>
      <c r="T19" s="39">
        <f t="shared" si="1"/>
        <v>773452</v>
      </c>
      <c r="U19" s="135" t="s">
        <v>72</v>
      </c>
      <c r="V19" s="131">
        <v>42843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471" t="s">
        <v>406</v>
      </c>
      <c r="GZ19" s="102">
        <v>3944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5" t="s">
        <v>319</v>
      </c>
      <c r="K20" s="496" t="s">
        <v>324</v>
      </c>
      <c r="L20" s="84">
        <v>21250</v>
      </c>
      <c r="M20" s="85">
        <v>42836</v>
      </c>
      <c r="N20" s="68" t="s">
        <v>341</v>
      </c>
      <c r="O20" s="86">
        <v>21400.3</v>
      </c>
      <c r="P20" s="133">
        <f t="shared" si="0"/>
        <v>150.29999999999927</v>
      </c>
      <c r="Q20" s="77">
        <v>31.5</v>
      </c>
      <c r="R20" s="77"/>
      <c r="S20" s="77"/>
      <c r="T20" s="39">
        <f t="shared" si="1"/>
        <v>674109.45</v>
      </c>
      <c r="U20" s="135" t="s">
        <v>72</v>
      </c>
      <c r="V20" s="131">
        <v>42844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47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333</v>
      </c>
      <c r="K21" s="550" t="s">
        <v>46</v>
      </c>
      <c r="L21" s="84">
        <v>11230</v>
      </c>
      <c r="M21" s="85">
        <v>42841</v>
      </c>
      <c r="N21" s="461" t="s">
        <v>389</v>
      </c>
      <c r="O21" s="86">
        <v>11530</v>
      </c>
      <c r="P21" s="133">
        <f t="shared" si="0"/>
        <v>300</v>
      </c>
      <c r="Q21" s="77">
        <v>23.5</v>
      </c>
      <c r="R21" s="77"/>
      <c r="S21" s="77"/>
      <c r="T21" s="39">
        <f t="shared" si="1"/>
        <v>270955</v>
      </c>
      <c r="U21" s="434" t="s">
        <v>72</v>
      </c>
      <c r="V21" s="424">
        <v>42863</v>
      </c>
      <c r="W21" s="435">
        <v>7540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42863</v>
      </c>
      <c r="GU21" s="500"/>
      <c r="GV21" s="78">
        <v>17584</v>
      </c>
      <c r="GW21" s="88" t="s">
        <v>358</v>
      </c>
      <c r="GX21" s="88"/>
      <c r="GY21" s="493" t="s">
        <v>444</v>
      </c>
      <c r="GZ21" s="492">
        <v>2088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334</v>
      </c>
      <c r="K22" s="496" t="s">
        <v>149</v>
      </c>
      <c r="L22" s="84">
        <v>18560</v>
      </c>
      <c r="M22" s="85">
        <v>42841</v>
      </c>
      <c r="N22" s="461" t="s">
        <v>397</v>
      </c>
      <c r="O22" s="86">
        <v>26290</v>
      </c>
      <c r="P22" s="133">
        <f t="shared" si="0"/>
        <v>7730</v>
      </c>
      <c r="Q22" s="77">
        <v>23.5</v>
      </c>
      <c r="R22" s="77"/>
      <c r="S22" s="77"/>
      <c r="T22" s="39">
        <f t="shared" si="1"/>
        <v>617815</v>
      </c>
      <c r="U22" s="434" t="s">
        <v>72</v>
      </c>
      <c r="V22" s="424">
        <v>42864</v>
      </c>
      <c r="W22" s="435">
        <v>17342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42864</v>
      </c>
      <c r="GU22" s="500"/>
      <c r="GV22" s="78">
        <v>22176</v>
      </c>
      <c r="GW22" s="88" t="s">
        <v>359</v>
      </c>
      <c r="GX22" s="88"/>
      <c r="GY22" s="493" t="s">
        <v>444</v>
      </c>
      <c r="GZ22" s="492">
        <v>3480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43</v>
      </c>
      <c r="K23" s="496" t="s">
        <v>335</v>
      </c>
      <c r="L23" s="84">
        <v>23620</v>
      </c>
      <c r="M23" s="85">
        <v>42842</v>
      </c>
      <c r="N23" s="461" t="s">
        <v>390</v>
      </c>
      <c r="O23" s="86">
        <v>29520</v>
      </c>
      <c r="P23" s="133">
        <f t="shared" si="0"/>
        <v>5900</v>
      </c>
      <c r="Q23" s="77">
        <v>23.5</v>
      </c>
      <c r="R23" s="77"/>
      <c r="S23" s="77"/>
      <c r="T23" s="39">
        <f t="shared" si="1"/>
        <v>693720</v>
      </c>
      <c r="U23" s="434" t="s">
        <v>72</v>
      </c>
      <c r="V23" s="424">
        <v>42863</v>
      </c>
      <c r="W23" s="435">
        <v>18850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42863</v>
      </c>
      <c r="GU23" s="500"/>
      <c r="GV23" s="78"/>
      <c r="GW23" s="88"/>
      <c r="GX23" s="88"/>
      <c r="GY23" s="493" t="s">
        <v>444</v>
      </c>
      <c r="GZ23" s="492">
        <v>3480</v>
      </c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336</v>
      </c>
      <c r="K24" s="496" t="s">
        <v>337</v>
      </c>
      <c r="L24" s="84">
        <v>22640</v>
      </c>
      <c r="M24" s="85">
        <v>42843</v>
      </c>
      <c r="N24" s="461" t="s">
        <v>398</v>
      </c>
      <c r="O24" s="86">
        <v>28040</v>
      </c>
      <c r="P24" s="133">
        <f t="shared" si="0"/>
        <v>5400</v>
      </c>
      <c r="Q24" s="77">
        <v>23.5</v>
      </c>
      <c r="R24" s="77"/>
      <c r="S24" s="77"/>
      <c r="T24" s="39">
        <f t="shared" si="1"/>
        <v>658940</v>
      </c>
      <c r="U24" s="434" t="s">
        <v>72</v>
      </c>
      <c r="V24" s="437">
        <v>42865</v>
      </c>
      <c r="W24" s="438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42865</v>
      </c>
      <c r="GU24" s="500"/>
      <c r="GV24" s="100"/>
      <c r="GW24" s="88"/>
      <c r="GX24" s="88"/>
      <c r="GY24" s="491" t="s">
        <v>444</v>
      </c>
      <c r="GZ24" s="492">
        <v>3480</v>
      </c>
      <c r="HA24" s="91"/>
      <c r="HB24" s="91"/>
    </row>
    <row r="25" spans="1:210" ht="30" x14ac:dyDescent="0.25">
      <c r="B25" s="91"/>
      <c r="C25" s="91"/>
      <c r="D25" s="35"/>
      <c r="E25" s="36"/>
      <c r="F25" s="37"/>
      <c r="G25" s="38"/>
      <c r="H25" s="39"/>
      <c r="I25" s="40"/>
      <c r="J25" s="82" t="s">
        <v>338</v>
      </c>
      <c r="K25" s="496" t="s">
        <v>400</v>
      </c>
      <c r="L25" s="84">
        <v>22340</v>
      </c>
      <c r="M25" s="85">
        <v>42845</v>
      </c>
      <c r="N25" s="461" t="s">
        <v>399</v>
      </c>
      <c r="O25" s="86">
        <v>28005</v>
      </c>
      <c r="P25" s="133">
        <f t="shared" si="0"/>
        <v>5665</v>
      </c>
      <c r="Q25" s="137">
        <v>23</v>
      </c>
      <c r="R25" s="137"/>
      <c r="S25" s="137"/>
      <c r="T25" s="39">
        <f t="shared" si="1"/>
        <v>644115</v>
      </c>
      <c r="U25" s="434" t="s">
        <v>72</v>
      </c>
      <c r="V25" s="424">
        <v>42865</v>
      </c>
      <c r="W25" s="439">
        <v>18322.2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42865</v>
      </c>
      <c r="GU25" s="500"/>
      <c r="GV25" s="78"/>
      <c r="GW25" s="88"/>
      <c r="GX25" s="88"/>
      <c r="GY25" s="493" t="s">
        <v>444</v>
      </c>
      <c r="GZ25" s="492">
        <v>3480</v>
      </c>
      <c r="HA25" s="91"/>
      <c r="HB25" s="91"/>
    </row>
    <row r="26" spans="1:210" ht="30" x14ac:dyDescent="0.25">
      <c r="B26" s="91"/>
      <c r="C26" s="91"/>
      <c r="D26" s="35"/>
      <c r="E26" s="36"/>
      <c r="F26" s="37"/>
      <c r="G26" s="38"/>
      <c r="H26" s="39"/>
      <c r="I26" s="40"/>
      <c r="J26" s="82" t="s">
        <v>96</v>
      </c>
      <c r="K26" s="496" t="s">
        <v>156</v>
      </c>
      <c r="L26" s="84">
        <v>17480</v>
      </c>
      <c r="M26" s="85">
        <v>42846</v>
      </c>
      <c r="N26" s="461" t="s">
        <v>401</v>
      </c>
      <c r="O26" s="86">
        <f>21840-1000</f>
        <v>20840</v>
      </c>
      <c r="P26" s="133">
        <f t="shared" si="0"/>
        <v>3360</v>
      </c>
      <c r="Q26" s="77">
        <v>23</v>
      </c>
      <c r="R26" s="77"/>
      <c r="S26" s="77"/>
      <c r="T26" s="39">
        <f t="shared" si="1"/>
        <v>479320</v>
      </c>
      <c r="U26" s="434" t="s">
        <v>72</v>
      </c>
      <c r="V26" s="424">
        <v>42866</v>
      </c>
      <c r="W26" s="439">
        <v>15080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42866</v>
      </c>
      <c r="GU26" s="500"/>
      <c r="GV26" s="78">
        <v>22176</v>
      </c>
      <c r="GW26" s="88" t="s">
        <v>360</v>
      </c>
      <c r="GX26" s="88"/>
      <c r="GY26" s="491" t="s">
        <v>444</v>
      </c>
      <c r="GZ26" s="492">
        <v>3480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42</v>
      </c>
      <c r="K27" s="496" t="s">
        <v>155</v>
      </c>
      <c r="L27" s="84">
        <v>11670</v>
      </c>
      <c r="M27" s="85">
        <v>42846</v>
      </c>
      <c r="N27" s="461" t="s">
        <v>403</v>
      </c>
      <c r="O27" s="86">
        <v>15775</v>
      </c>
      <c r="P27" s="133">
        <f t="shared" si="0"/>
        <v>4105</v>
      </c>
      <c r="Q27" s="137">
        <v>23</v>
      </c>
      <c r="R27" s="77"/>
      <c r="S27" s="140"/>
      <c r="T27" s="39">
        <f t="shared" si="1"/>
        <v>362825</v>
      </c>
      <c r="U27" s="434" t="s">
        <v>72</v>
      </c>
      <c r="V27" s="424">
        <v>42866</v>
      </c>
      <c r="W27" s="440">
        <v>9802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42866</v>
      </c>
      <c r="GU27" s="500"/>
      <c r="GV27" s="100">
        <v>17584</v>
      </c>
      <c r="GW27" s="88" t="s">
        <v>361</v>
      </c>
      <c r="GX27" s="88"/>
      <c r="GY27" s="491" t="s">
        <v>444</v>
      </c>
      <c r="GZ27" s="492">
        <v>2088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42</v>
      </c>
      <c r="K28" s="551" t="s">
        <v>37</v>
      </c>
      <c r="L28" s="84">
        <v>18550</v>
      </c>
      <c r="M28" s="85">
        <v>42848</v>
      </c>
      <c r="N28" s="461" t="s">
        <v>404</v>
      </c>
      <c r="O28" s="86">
        <v>23310</v>
      </c>
      <c r="P28" s="133">
        <f t="shared" si="0"/>
        <v>4760</v>
      </c>
      <c r="Q28" s="137">
        <v>23</v>
      </c>
      <c r="R28" s="137"/>
      <c r="S28" s="105"/>
      <c r="T28" s="39">
        <f t="shared" si="1"/>
        <v>536130</v>
      </c>
      <c r="U28" s="434" t="s">
        <v>72</v>
      </c>
      <c r="V28" s="424">
        <v>42867</v>
      </c>
      <c r="W28" s="439">
        <v>15080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42867</v>
      </c>
      <c r="GU28" s="500"/>
      <c r="GV28" s="78"/>
      <c r="GW28" s="88"/>
      <c r="GX28" s="88"/>
      <c r="GY28" s="491" t="s">
        <v>444</v>
      </c>
      <c r="GZ28" s="492">
        <v>3480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44</v>
      </c>
      <c r="K29" s="551" t="s">
        <v>214</v>
      </c>
      <c r="L29" s="84">
        <v>12190</v>
      </c>
      <c r="M29" s="85">
        <v>42848</v>
      </c>
      <c r="N29" s="461" t="s">
        <v>232</v>
      </c>
      <c r="O29" s="86">
        <v>14780</v>
      </c>
      <c r="P29" s="133">
        <f t="shared" si="0"/>
        <v>2590</v>
      </c>
      <c r="Q29" s="137">
        <v>23</v>
      </c>
      <c r="R29" s="137"/>
      <c r="S29" s="105"/>
      <c r="T29" s="39">
        <f t="shared" si="1"/>
        <v>339940</v>
      </c>
      <c r="U29" s="434" t="s">
        <v>72</v>
      </c>
      <c r="V29" s="424">
        <v>42870</v>
      </c>
      <c r="W29" s="439">
        <v>9877.4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42870</v>
      </c>
      <c r="GU29" s="500"/>
      <c r="GV29" s="78">
        <v>17584</v>
      </c>
      <c r="GW29" s="88" t="s">
        <v>378</v>
      </c>
      <c r="GX29" s="88"/>
      <c r="GY29" s="491" t="s">
        <v>444</v>
      </c>
      <c r="GZ29" s="492">
        <v>2088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496" t="s">
        <v>148</v>
      </c>
      <c r="L30" s="84">
        <v>21750</v>
      </c>
      <c r="M30" s="85">
        <v>42849</v>
      </c>
      <c r="N30" s="461" t="s">
        <v>430</v>
      </c>
      <c r="O30" s="86">
        <v>27655</v>
      </c>
      <c r="P30" s="133">
        <f t="shared" si="0"/>
        <v>5905</v>
      </c>
      <c r="Q30" s="77">
        <v>23</v>
      </c>
      <c r="R30" s="144"/>
      <c r="S30" s="137"/>
      <c r="T30" s="39">
        <f t="shared" si="1"/>
        <v>636065</v>
      </c>
      <c r="U30" s="434" t="s">
        <v>72</v>
      </c>
      <c r="V30" s="424">
        <v>42870</v>
      </c>
      <c r="W30" s="442">
        <v>18925.400000000001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42870</v>
      </c>
      <c r="GU30" s="500"/>
      <c r="GV30" s="78">
        <v>22176</v>
      </c>
      <c r="GW30" s="88" t="s">
        <v>379</v>
      </c>
      <c r="GX30" s="88"/>
      <c r="GY30" s="491" t="s">
        <v>444</v>
      </c>
      <c r="GZ30" s="492">
        <v>3480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42</v>
      </c>
      <c r="K31" s="496" t="s">
        <v>351</v>
      </c>
      <c r="L31" s="84">
        <v>23360</v>
      </c>
      <c r="M31" s="85">
        <v>42850</v>
      </c>
      <c r="N31" s="461" t="s">
        <v>431</v>
      </c>
      <c r="O31" s="86">
        <f>29390-236</f>
        <v>29154</v>
      </c>
      <c r="P31" s="133">
        <f t="shared" si="0"/>
        <v>5794</v>
      </c>
      <c r="Q31" s="77">
        <v>23</v>
      </c>
      <c r="R31" s="144"/>
      <c r="S31" s="145"/>
      <c r="T31" s="39">
        <f t="shared" si="1"/>
        <v>670542</v>
      </c>
      <c r="U31" s="434" t="s">
        <v>72</v>
      </c>
      <c r="V31" s="424">
        <v>42870</v>
      </c>
      <c r="W31" s="442">
        <v>18850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42870</v>
      </c>
      <c r="GU31" s="500"/>
      <c r="GV31" s="78"/>
      <c r="GW31" s="88"/>
      <c r="GX31" s="88"/>
      <c r="GY31" s="491" t="s">
        <v>444</v>
      </c>
      <c r="GZ31" s="492">
        <v>3480</v>
      </c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496" t="s">
        <v>41</v>
      </c>
      <c r="L32" s="84">
        <v>21790</v>
      </c>
      <c r="M32" s="85">
        <v>42852</v>
      </c>
      <c r="N32" s="461" t="s">
        <v>405</v>
      </c>
      <c r="O32" s="86">
        <v>27250</v>
      </c>
      <c r="P32" s="133">
        <f t="shared" si="0"/>
        <v>5460</v>
      </c>
      <c r="Q32" s="146">
        <v>23</v>
      </c>
      <c r="R32" s="147"/>
      <c r="S32" s="147"/>
      <c r="T32" s="39">
        <f t="shared" si="1"/>
        <v>626750</v>
      </c>
      <c r="U32" s="434" t="s">
        <v>72</v>
      </c>
      <c r="V32" s="424">
        <v>42871</v>
      </c>
      <c r="W32" s="439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33">
        <v>42871</v>
      </c>
      <c r="GU32" s="500"/>
      <c r="GV32" s="78"/>
      <c r="GW32" s="88"/>
      <c r="GX32" s="88"/>
      <c r="GY32" s="491" t="s">
        <v>444</v>
      </c>
      <c r="GZ32" s="492">
        <v>3480</v>
      </c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42</v>
      </c>
      <c r="K33" s="496" t="s">
        <v>35</v>
      </c>
      <c r="L33" s="84">
        <v>11900</v>
      </c>
      <c r="M33" s="85">
        <v>42852</v>
      </c>
      <c r="N33" s="461" t="s">
        <v>407</v>
      </c>
      <c r="O33" s="86">
        <v>15970</v>
      </c>
      <c r="P33" s="133">
        <f t="shared" si="0"/>
        <v>4070</v>
      </c>
      <c r="Q33" s="137">
        <v>23</v>
      </c>
      <c r="R33" s="147"/>
      <c r="S33" s="147"/>
      <c r="T33" s="39">
        <f t="shared" si="1"/>
        <v>367310</v>
      </c>
      <c r="U33" s="434" t="s">
        <v>72</v>
      </c>
      <c r="V33" s="424">
        <v>42872</v>
      </c>
      <c r="W33" s="439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42872</v>
      </c>
      <c r="GU33" s="500"/>
      <c r="GV33" s="78">
        <v>17584</v>
      </c>
      <c r="GW33" s="88" t="s">
        <v>380</v>
      </c>
      <c r="GX33" s="88"/>
      <c r="GY33" s="491" t="s">
        <v>444</v>
      </c>
      <c r="GZ33" s="492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366</v>
      </c>
      <c r="K34" s="496" t="s">
        <v>46</v>
      </c>
      <c r="L34" s="84">
        <v>12000</v>
      </c>
      <c r="M34" s="85">
        <v>42853</v>
      </c>
      <c r="N34" s="461" t="s">
        <v>415</v>
      </c>
      <c r="O34" s="86">
        <v>10975</v>
      </c>
      <c r="P34" s="133">
        <f t="shared" si="0"/>
        <v>-1025</v>
      </c>
      <c r="Q34" s="137">
        <v>23</v>
      </c>
      <c r="R34" s="137"/>
      <c r="S34" s="137"/>
      <c r="T34" s="39">
        <f>Q34*O34</f>
        <v>252425</v>
      </c>
      <c r="U34" s="434" t="s">
        <v>72</v>
      </c>
      <c r="V34" s="424">
        <v>42874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42874</v>
      </c>
      <c r="GU34" s="500"/>
      <c r="GV34" s="78">
        <v>17584</v>
      </c>
      <c r="GW34" s="88" t="s">
        <v>381</v>
      </c>
      <c r="GX34" s="88"/>
      <c r="GY34" s="491" t="s">
        <v>444</v>
      </c>
      <c r="GZ34" s="492">
        <v>3480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364</v>
      </c>
      <c r="K35" s="496" t="s">
        <v>59</v>
      </c>
      <c r="L35" s="84">
        <v>19970</v>
      </c>
      <c r="M35" s="85">
        <v>42853</v>
      </c>
      <c r="N35" s="461" t="s">
        <v>414</v>
      </c>
      <c r="O35" s="86">
        <v>28630</v>
      </c>
      <c r="P35" s="133">
        <f t="shared" si="0"/>
        <v>8660</v>
      </c>
      <c r="Q35" s="137">
        <v>23</v>
      </c>
      <c r="R35" s="137"/>
      <c r="S35" s="137"/>
      <c r="T35" s="39">
        <f>Q35*O35</f>
        <v>658490</v>
      </c>
      <c r="U35" s="434" t="s">
        <v>72</v>
      </c>
      <c r="V35" s="424">
        <v>42873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42873</v>
      </c>
      <c r="GU35" s="500"/>
      <c r="GV35" s="78">
        <v>22176</v>
      </c>
      <c r="GW35" s="88" t="s">
        <v>382</v>
      </c>
      <c r="GX35" s="88"/>
      <c r="GY35" s="491" t="s">
        <v>444</v>
      </c>
      <c r="GZ35" s="492">
        <v>2088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38</v>
      </c>
      <c r="K36" s="551" t="s">
        <v>37</v>
      </c>
      <c r="L36" s="84">
        <v>19390</v>
      </c>
      <c r="M36" s="85">
        <v>42855</v>
      </c>
      <c r="N36" s="461" t="s">
        <v>416</v>
      </c>
      <c r="O36" s="86">
        <v>24155</v>
      </c>
      <c r="P36" s="133">
        <f t="shared" si="0"/>
        <v>4765</v>
      </c>
      <c r="Q36" s="77">
        <v>23.5</v>
      </c>
      <c r="R36" s="137"/>
      <c r="S36" s="137"/>
      <c r="T36" s="39">
        <f>Q36*O36</f>
        <v>567642.5</v>
      </c>
      <c r="U36" s="434" t="s">
        <v>72</v>
      </c>
      <c r="V36" s="424">
        <v>42877</v>
      </c>
      <c r="W36" s="439">
        <v>15080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42877</v>
      </c>
      <c r="GU36" s="500"/>
      <c r="GV36" s="149"/>
      <c r="GW36" s="88"/>
      <c r="GX36" s="88"/>
      <c r="GY36" s="491" t="s">
        <v>444</v>
      </c>
      <c r="GZ36" s="492">
        <v>3480</v>
      </c>
      <c r="HA36" s="91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38</v>
      </c>
      <c r="K37" s="496" t="s">
        <v>365</v>
      </c>
      <c r="L37" s="84">
        <v>12900</v>
      </c>
      <c r="M37" s="85">
        <v>42855</v>
      </c>
      <c r="N37" s="462" t="s">
        <v>417</v>
      </c>
      <c r="O37" s="86">
        <f>16595-127</f>
        <v>16468</v>
      </c>
      <c r="P37" s="133">
        <f t="shared" si="0"/>
        <v>3568</v>
      </c>
      <c r="Q37" s="137">
        <v>23.5</v>
      </c>
      <c r="R37" s="137"/>
      <c r="S37" s="130"/>
      <c r="T37" s="39">
        <f>Q37*O37+S37+0</f>
        <v>386998</v>
      </c>
      <c r="U37" s="434" t="s">
        <v>72</v>
      </c>
      <c r="V37" s="424">
        <v>42877</v>
      </c>
      <c r="W37" s="439">
        <v>9802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42877</v>
      </c>
      <c r="GU37" s="500"/>
      <c r="GV37" s="150">
        <v>17584</v>
      </c>
      <c r="GW37" s="88" t="s">
        <v>391</v>
      </c>
      <c r="GX37" s="88"/>
      <c r="GY37" s="491" t="s">
        <v>444</v>
      </c>
      <c r="GZ37" s="492">
        <v>2088</v>
      </c>
      <c r="HA37" s="91"/>
      <c r="HB37" s="91"/>
    </row>
    <row r="38" spans="1:210" ht="31.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421</v>
      </c>
      <c r="K38" s="496" t="s">
        <v>422</v>
      </c>
      <c r="L38" s="84">
        <f>2689.4+2722.9</f>
        <v>5412.3</v>
      </c>
      <c r="M38" s="85">
        <v>42840</v>
      </c>
      <c r="N38" s="623" t="s">
        <v>424</v>
      </c>
      <c r="O38" s="86">
        <v>5412.3</v>
      </c>
      <c r="P38" s="133">
        <f t="shared" si="0"/>
        <v>0</v>
      </c>
      <c r="Q38" s="137">
        <v>30.5</v>
      </c>
      <c r="R38" s="621" t="s">
        <v>423</v>
      </c>
      <c r="S38" s="622"/>
      <c r="T38" s="39">
        <f>Q38*O38+S38+0</f>
        <v>165075.15</v>
      </c>
      <c r="U38" s="619" t="s">
        <v>72</v>
      </c>
      <c r="V38" s="620">
        <v>42857</v>
      </c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491"/>
      <c r="GZ38" s="492"/>
      <c r="HA38" s="91"/>
      <c r="HB38" s="91"/>
    </row>
    <row r="39" spans="1:210" ht="3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421</v>
      </c>
      <c r="K39" s="496" t="s">
        <v>422</v>
      </c>
      <c r="L39" s="84">
        <v>6934.19</v>
      </c>
      <c r="M39" s="85">
        <v>42847</v>
      </c>
      <c r="N39" s="624" t="s">
        <v>425</v>
      </c>
      <c r="O39" s="86">
        <v>6934.19</v>
      </c>
      <c r="P39" s="133">
        <f t="shared" si="0"/>
        <v>0</v>
      </c>
      <c r="Q39" s="137">
        <v>32</v>
      </c>
      <c r="R39" s="652" t="s">
        <v>423</v>
      </c>
      <c r="S39" s="653"/>
      <c r="T39" s="39">
        <f>Q39*O39</f>
        <v>221894.08</v>
      </c>
      <c r="U39" s="619" t="s">
        <v>72</v>
      </c>
      <c r="V39" s="620">
        <v>42863</v>
      </c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491"/>
      <c r="GZ39" s="49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 t="shared" ref="T40:T47" si="2"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87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68"/>
      <c r="O41" s="86"/>
      <c r="P41" s="133">
        <f t="shared" si="0"/>
        <v>0</v>
      </c>
      <c r="Q41" s="137"/>
      <c r="R41" s="137"/>
      <c r="S41" s="137"/>
      <c r="T41" s="39">
        <f t="shared" si="2"/>
        <v>0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87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27" t="s">
        <v>28</v>
      </c>
      <c r="N74" s="628"/>
      <c r="O74" s="629">
        <f>SUM(O9:O73)</f>
        <v>641009.39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630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43"/>
      <c r="S77" s="543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631" t="s">
        <v>29</v>
      </c>
      <c r="P78" s="632"/>
      <c r="Q78" s="632"/>
      <c r="R78" s="252">
        <f>SUM(R9:R77)</f>
        <v>0</v>
      </c>
      <c r="S78" s="544"/>
      <c r="T78" s="254">
        <f>SUM(T9:T77)</f>
        <v>15687339.720000001</v>
      </c>
      <c r="U78" s="255"/>
      <c r="V78" s="212"/>
      <c r="W78" s="256">
        <f t="shared" ref="W78:CH78" si="6">SUM(W9:W77)</f>
        <v>381836.00000000006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72848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 s="247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 s="247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633" t="s">
        <v>30</v>
      </c>
      <c r="P81" s="634"/>
      <c r="Q81" s="634"/>
      <c r="R81" s="541"/>
      <c r="S81" s="541"/>
      <c r="T81" s="637">
        <f>GZ78+GU78+W78+T78+R78</f>
        <v>16142023.720000001</v>
      </c>
      <c r="U81" s="638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 s="247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35"/>
      <c r="P82" s="636"/>
      <c r="Q82" s="636"/>
      <c r="R82" s="542"/>
      <c r="S82" s="542"/>
      <c r="T82" s="639"/>
      <c r="U82" s="640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 s="247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 s="247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 s="247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 s="247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43"/>
      <c r="R86" s="543"/>
      <c r="S86" s="543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 s="247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 s="247"/>
    </row>
    <row r="88" spans="1:208" x14ac:dyDescent="0.25">
      <c r="J88" s="198"/>
      <c r="K88" s="552"/>
      <c r="L88" s="200"/>
      <c r="M88" s="67"/>
      <c r="N88" s="221"/>
      <c r="O88" s="69"/>
      <c r="P88" s="214"/>
      <c r="Q88" s="543"/>
      <c r="R88" s="543"/>
      <c r="S88" s="543"/>
      <c r="T88" s="241"/>
      <c r="U88" s="280"/>
      <c r="GU88"/>
      <c r="GW88" s="275"/>
      <c r="GX88" s="275"/>
      <c r="GY88" s="247"/>
      <c r="GZ88" s="247"/>
    </row>
    <row r="89" spans="1:208" x14ac:dyDescent="0.25">
      <c r="J89" s="278"/>
      <c r="K89" s="552"/>
      <c r="L89" s="200"/>
      <c r="M89" s="67"/>
      <c r="N89" s="221"/>
      <c r="O89" s="69"/>
      <c r="P89" s="214"/>
      <c r="Q89" s="543"/>
      <c r="R89" s="543"/>
      <c r="S89" s="543"/>
      <c r="T89" s="241"/>
      <c r="U89" s="280"/>
      <c r="GU89"/>
      <c r="GW89" s="275"/>
      <c r="GX89" s="275"/>
      <c r="GY89" s="247"/>
      <c r="GZ89" s="247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 s="247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 s="247"/>
    </row>
    <row r="92" spans="1:208" x14ac:dyDescent="0.25">
      <c r="J92" s="198"/>
      <c r="K92" s="552"/>
      <c r="L92" s="200"/>
      <c r="M92" s="250"/>
      <c r="N92" s="221"/>
      <c r="O92" s="641"/>
      <c r="P92" s="641"/>
      <c r="Q92" s="641"/>
      <c r="R92" s="543"/>
      <c r="S92" s="543"/>
      <c r="T92" s="241"/>
      <c r="U92" s="280"/>
      <c r="GU92"/>
      <c r="GW92" s="275"/>
      <c r="GX92" s="275"/>
      <c r="GY92" s="247"/>
      <c r="GZ92" s="247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 s="247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 s="247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 s="247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 s="247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 s="24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 s="247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 s="247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 s="247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 s="247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 s="247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 s="247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 s="247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 s="247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 s="247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 s="247"/>
    </row>
  </sheetData>
  <mergeCells count="30"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0"/>
  <sheetViews>
    <sheetView tabSelected="1" workbookViewId="0">
      <selection activeCell="H6" sqref="H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5.285156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42" t="s">
        <v>280</v>
      </c>
      <c r="B1" s="642"/>
      <c r="C1" s="642"/>
      <c r="D1" s="642"/>
      <c r="E1" s="642"/>
      <c r="F1" s="642"/>
      <c r="G1" s="64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43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43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451</v>
      </c>
      <c r="C6" s="326">
        <v>42847</v>
      </c>
      <c r="D6" s="327">
        <v>4306</v>
      </c>
      <c r="E6" s="328">
        <v>6934.19</v>
      </c>
      <c r="F6" s="543">
        <v>32</v>
      </c>
      <c r="G6" s="241">
        <f t="shared" si="0"/>
        <v>221894.08</v>
      </c>
      <c r="H6" s="658" t="s">
        <v>453</v>
      </c>
      <c r="I6" s="209">
        <v>42863</v>
      </c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543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43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43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43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43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43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43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43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43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43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43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43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43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48" t="s">
        <v>30</v>
      </c>
      <c r="F223" s="64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HB107"/>
  <sheetViews>
    <sheetView topLeftCell="J1" workbookViewId="0">
      <pane xSplit="4" ySplit="1" topLeftCell="GV20" activePane="bottomRight" state="frozen"/>
      <selection activeCell="J1" sqref="J1"/>
      <selection pane="topRight" activeCell="N1" sqref="N1"/>
      <selection pane="bottomLeft" activeCell="J2" sqref="J2"/>
      <selection pane="bottomRight" activeCell="GW29" sqref="GW2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2" t="s">
        <v>373</v>
      </c>
      <c r="K1" s="642"/>
      <c r="L1" s="642"/>
      <c r="M1" s="642"/>
      <c r="N1" s="642"/>
      <c r="O1" s="642"/>
      <c r="P1" s="642"/>
      <c r="Q1" s="642"/>
      <c r="R1" s="6"/>
      <c r="S1" s="6"/>
      <c r="T1" s="6"/>
      <c r="U1" s="7">
        <v>1</v>
      </c>
      <c r="W1" s="420" t="s">
        <v>1</v>
      </c>
      <c r="X1" s="643"/>
      <c r="Y1" s="643"/>
      <c r="Z1" s="643"/>
      <c r="AA1" s="643"/>
      <c r="AB1" s="643"/>
      <c r="AC1" s="643"/>
      <c r="AD1" s="9" t="e">
        <f>#REF!+1</f>
        <v>#REF!</v>
      </c>
      <c r="AF1" s="626" t="e">
        <f>#REF!</f>
        <v>#REF!</v>
      </c>
      <c r="AG1" s="626"/>
      <c r="AH1" s="626"/>
      <c r="AI1" s="626"/>
      <c r="AJ1" s="626"/>
      <c r="AK1" s="626"/>
      <c r="AL1" s="626"/>
      <c r="AM1" s="9" t="e">
        <f>AD1+1</f>
        <v>#REF!</v>
      </c>
      <c r="AO1" s="626" t="e">
        <f>AF1</f>
        <v>#REF!</v>
      </c>
      <c r="AP1" s="626"/>
      <c r="AQ1" s="626"/>
      <c r="AR1" s="626"/>
      <c r="AS1" s="626"/>
      <c r="AT1" s="626"/>
      <c r="AU1" s="626"/>
      <c r="AV1" s="9" t="e">
        <f>AM1+1</f>
        <v>#REF!</v>
      </c>
      <c r="AX1" s="626" t="e">
        <f>AO1</f>
        <v>#REF!</v>
      </c>
      <c r="AY1" s="626"/>
      <c r="AZ1" s="626"/>
      <c r="BA1" s="626"/>
      <c r="BB1" s="626"/>
      <c r="BC1" s="626"/>
      <c r="BD1" s="626"/>
      <c r="BE1" s="9" t="e">
        <f>AV1+1</f>
        <v>#REF!</v>
      </c>
      <c r="BG1" s="626" t="e">
        <f>AX1</f>
        <v>#REF!</v>
      </c>
      <c r="BH1" s="626"/>
      <c r="BI1" s="626"/>
      <c r="BJ1" s="626"/>
      <c r="BK1" s="626"/>
      <c r="BL1" s="626"/>
      <c r="BM1" s="626"/>
      <c r="BN1" s="9" t="e">
        <f>BE1+1</f>
        <v>#REF!</v>
      </c>
      <c r="BP1" s="626" t="e">
        <f>BG1</f>
        <v>#REF!</v>
      </c>
      <c r="BQ1" s="626"/>
      <c r="BR1" s="626"/>
      <c r="BS1" s="626"/>
      <c r="BT1" s="626"/>
      <c r="BU1" s="626"/>
      <c r="BV1" s="626"/>
      <c r="BW1" s="9" t="e">
        <f>BN1+1</f>
        <v>#REF!</v>
      </c>
      <c r="BY1" s="626" t="e">
        <f>BP1</f>
        <v>#REF!</v>
      </c>
      <c r="BZ1" s="626"/>
      <c r="CA1" s="626"/>
      <c r="CB1" s="626"/>
      <c r="CC1" s="626"/>
      <c r="CD1" s="626"/>
      <c r="CE1" s="626"/>
      <c r="CF1" s="9" t="e">
        <f>BW1+1</f>
        <v>#REF!</v>
      </c>
      <c r="CH1" s="626" t="e">
        <f>BY1</f>
        <v>#REF!</v>
      </c>
      <c r="CI1" s="626"/>
      <c r="CJ1" s="626"/>
      <c r="CK1" s="626"/>
      <c r="CL1" s="626"/>
      <c r="CM1" s="626"/>
      <c r="CN1" s="626"/>
      <c r="CO1" s="9" t="e">
        <f>CF1+1</f>
        <v>#REF!</v>
      </c>
      <c r="CQ1" s="626" t="e">
        <f>CH1</f>
        <v>#REF!</v>
      </c>
      <c r="CR1" s="626"/>
      <c r="CS1" s="626"/>
      <c r="CT1" s="626"/>
      <c r="CU1" s="626"/>
      <c r="CV1" s="626"/>
      <c r="CW1" s="626"/>
      <c r="CX1" s="9" t="e">
        <f>CO1+1</f>
        <v>#REF!</v>
      </c>
      <c r="CZ1" s="626" t="e">
        <f>CQ1</f>
        <v>#REF!</v>
      </c>
      <c r="DA1" s="626"/>
      <c r="DB1" s="626"/>
      <c r="DC1" s="626"/>
      <c r="DD1" s="626"/>
      <c r="DE1" s="626"/>
      <c r="DF1" s="626"/>
      <c r="DG1" s="9" t="e">
        <f>CX1+1</f>
        <v>#REF!</v>
      </c>
      <c r="DI1" s="626" t="e">
        <f>CZ1</f>
        <v>#REF!</v>
      </c>
      <c r="DJ1" s="626"/>
      <c r="DK1" s="626"/>
      <c r="DL1" s="626"/>
      <c r="DM1" s="626"/>
      <c r="DN1" s="626"/>
      <c r="DO1" s="626"/>
      <c r="DP1" s="9" t="e">
        <f>DG1+1</f>
        <v>#REF!</v>
      </c>
      <c r="DR1" s="626" t="e">
        <f>DI1</f>
        <v>#REF!</v>
      </c>
      <c r="DS1" s="626"/>
      <c r="DT1" s="626"/>
      <c r="DU1" s="626"/>
      <c r="DV1" s="626"/>
      <c r="DW1" s="626"/>
      <c r="DX1" s="626"/>
      <c r="DY1" s="9" t="e">
        <f>DP1+1</f>
        <v>#REF!</v>
      </c>
      <c r="EA1" s="626" t="e">
        <f>DR1</f>
        <v>#REF!</v>
      </c>
      <c r="EB1" s="626"/>
      <c r="EC1" s="626"/>
      <c r="ED1" s="626"/>
      <c r="EE1" s="626"/>
      <c r="EF1" s="626"/>
      <c r="EG1" s="626"/>
      <c r="EH1" s="9" t="e">
        <f>DY1+1</f>
        <v>#REF!</v>
      </c>
      <c r="EJ1" s="626" t="e">
        <f>EA1</f>
        <v>#REF!</v>
      </c>
      <c r="EK1" s="626"/>
      <c r="EL1" s="626"/>
      <c r="EM1" s="626"/>
      <c r="EN1" s="626"/>
      <c r="EO1" s="626"/>
      <c r="EP1" s="626"/>
      <c r="EQ1" s="9" t="e">
        <f>EH1+1</f>
        <v>#REF!</v>
      </c>
      <c r="ES1" s="626" t="e">
        <f>EJ1</f>
        <v>#REF!</v>
      </c>
      <c r="ET1" s="626"/>
      <c r="EU1" s="626"/>
      <c r="EV1" s="626"/>
      <c r="EW1" s="626"/>
      <c r="EX1" s="626"/>
      <c r="EY1" s="626"/>
      <c r="EZ1" s="9" t="e">
        <f>EQ1+1</f>
        <v>#REF!</v>
      </c>
      <c r="FB1" s="626" t="e">
        <f>ES1</f>
        <v>#REF!</v>
      </c>
      <c r="FC1" s="626"/>
      <c r="FD1" s="626"/>
      <c r="FE1" s="626"/>
      <c r="FF1" s="626"/>
      <c r="FG1" s="626"/>
      <c r="FH1" s="626"/>
      <c r="FI1" s="9" t="e">
        <f>EZ1+1</f>
        <v>#REF!</v>
      </c>
      <c r="FK1" s="626" t="e">
        <f>FB1</f>
        <v>#REF!</v>
      </c>
      <c r="FL1" s="626"/>
      <c r="FM1" s="626"/>
      <c r="FN1" s="626"/>
      <c r="FO1" s="626"/>
      <c r="FP1" s="626"/>
      <c r="FQ1" s="626"/>
      <c r="FR1" s="9" t="e">
        <f>FI1+1</f>
        <v>#REF!</v>
      </c>
      <c r="FT1" s="626" t="e">
        <f>FK1</f>
        <v>#REF!</v>
      </c>
      <c r="FU1" s="626"/>
      <c r="FV1" s="626"/>
      <c r="FW1" s="626"/>
      <c r="FX1" s="626"/>
      <c r="FY1" s="626"/>
      <c r="FZ1" s="626"/>
      <c r="GA1" s="9" t="e">
        <f>FR1+1</f>
        <v>#REF!</v>
      </c>
      <c r="GC1" s="626" t="e">
        <f>FT1</f>
        <v>#REF!</v>
      </c>
      <c r="GD1" s="626"/>
      <c r="GE1" s="626"/>
      <c r="GF1" s="626"/>
      <c r="GG1" s="626"/>
      <c r="GH1" s="626"/>
      <c r="GI1" s="626"/>
      <c r="GJ1" s="9" t="e">
        <f>GA1+1</f>
        <v>#REF!</v>
      </c>
      <c r="GL1" s="626" t="e">
        <f>GC1</f>
        <v>#REF!</v>
      </c>
      <c r="GM1" s="626"/>
      <c r="GN1" s="626"/>
      <c r="GO1" s="626"/>
      <c r="GP1" s="626"/>
      <c r="GQ1" s="626"/>
      <c r="GR1" s="62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42</v>
      </c>
      <c r="K4" s="496" t="s">
        <v>41</v>
      </c>
      <c r="L4" s="93">
        <v>24740</v>
      </c>
      <c r="M4" s="85">
        <v>42856</v>
      </c>
      <c r="N4" s="68" t="s">
        <v>418</v>
      </c>
      <c r="O4" s="495">
        <v>30695</v>
      </c>
      <c r="P4" s="70">
        <f t="shared" ref="P4:P67" si="0">O4-L4</f>
        <v>5955</v>
      </c>
      <c r="Q4" s="447">
        <v>23.5</v>
      </c>
      <c r="R4" s="656"/>
      <c r="S4" s="657"/>
      <c r="T4" s="39">
        <f>Q4*O4</f>
        <v>721332.5</v>
      </c>
      <c r="U4" s="71" t="s">
        <v>72</v>
      </c>
      <c r="V4" s="72">
        <v>42877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42877</v>
      </c>
      <c r="GU4" s="265"/>
      <c r="GV4" s="313">
        <v>22176</v>
      </c>
      <c r="GW4" s="218" t="s">
        <v>392</v>
      </c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42</v>
      </c>
      <c r="K5" s="496" t="s">
        <v>37</v>
      </c>
      <c r="L5" s="93">
        <v>17010</v>
      </c>
      <c r="M5" s="85">
        <v>42857</v>
      </c>
      <c r="N5" s="68" t="s">
        <v>419</v>
      </c>
      <c r="O5" s="69">
        <v>21330</v>
      </c>
      <c r="P5" s="70">
        <f t="shared" si="0"/>
        <v>4320</v>
      </c>
      <c r="Q5" s="594">
        <v>23.5</v>
      </c>
      <c r="R5" s="60"/>
      <c r="S5" s="60"/>
      <c r="T5" s="39">
        <f>Q5*O5</f>
        <v>501255</v>
      </c>
      <c r="U5" s="404" t="s">
        <v>72</v>
      </c>
      <c r="V5" s="186">
        <v>42878</v>
      </c>
      <c r="W5" s="102">
        <v>15080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42878</v>
      </c>
      <c r="GU5" s="77"/>
      <c r="GV5" s="78"/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33</v>
      </c>
      <c r="K6" s="496" t="s">
        <v>37</v>
      </c>
      <c r="L6" s="93">
        <v>16820</v>
      </c>
      <c r="M6" s="85">
        <v>42858</v>
      </c>
      <c r="N6" s="508" t="s">
        <v>420</v>
      </c>
      <c r="O6" s="69">
        <v>21370</v>
      </c>
      <c r="P6" s="70">
        <f t="shared" si="0"/>
        <v>4550</v>
      </c>
      <c r="Q6" s="594">
        <v>23.5</v>
      </c>
      <c r="R6" s="60"/>
      <c r="S6" s="60"/>
      <c r="T6" s="39">
        <f t="shared" ref="T6:T69" si="1">Q6*O6</f>
        <v>502195</v>
      </c>
      <c r="U6" s="404" t="s">
        <v>72</v>
      </c>
      <c r="V6" s="186">
        <v>42879</v>
      </c>
      <c r="W6" s="102">
        <v>15080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42879</v>
      </c>
      <c r="GU6" s="77"/>
      <c r="GV6" s="78">
        <v>22176</v>
      </c>
      <c r="GW6" s="79" t="s">
        <v>393</v>
      </c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42</v>
      </c>
      <c r="K7" s="496" t="s">
        <v>41</v>
      </c>
      <c r="L7" s="84">
        <v>23600</v>
      </c>
      <c r="M7" s="85">
        <v>42859</v>
      </c>
      <c r="N7" s="68" t="s">
        <v>433</v>
      </c>
      <c r="O7" s="86">
        <v>28630</v>
      </c>
      <c r="P7" s="70">
        <f t="shared" si="0"/>
        <v>5030</v>
      </c>
      <c r="Q7" s="77">
        <v>24</v>
      </c>
      <c r="R7" s="60"/>
      <c r="S7" s="60"/>
      <c r="T7" s="39">
        <f t="shared" si="1"/>
        <v>687120</v>
      </c>
      <c r="U7" s="98" t="s">
        <v>72</v>
      </c>
      <c r="V7" s="410">
        <v>42881</v>
      </c>
      <c r="W7" s="411">
        <v>18850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42881</v>
      </c>
      <c r="GU7" s="87"/>
      <c r="GV7" s="78"/>
      <c r="GW7" s="88"/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155</v>
      </c>
      <c r="L8" s="93">
        <v>11920</v>
      </c>
      <c r="M8" s="85">
        <v>42859</v>
      </c>
      <c r="N8" s="68" t="s">
        <v>432</v>
      </c>
      <c r="O8" s="94">
        <v>15555</v>
      </c>
      <c r="P8" s="70">
        <f t="shared" si="0"/>
        <v>3635</v>
      </c>
      <c r="Q8" s="95">
        <v>24</v>
      </c>
      <c r="R8" s="96"/>
      <c r="S8" s="97"/>
      <c r="T8" s="39">
        <f t="shared" si="1"/>
        <v>373320</v>
      </c>
      <c r="U8" s="98" t="s">
        <v>72</v>
      </c>
      <c r="V8" s="410">
        <v>42880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42880</v>
      </c>
      <c r="GU8" s="87"/>
      <c r="GV8" s="100">
        <v>17584</v>
      </c>
      <c r="GW8" s="88" t="s">
        <v>394</v>
      </c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41</v>
      </c>
      <c r="L9" s="93">
        <v>23150</v>
      </c>
      <c r="M9" s="85">
        <v>42860</v>
      </c>
      <c r="N9" s="68" t="s">
        <v>442</v>
      </c>
      <c r="O9" s="94">
        <v>29805</v>
      </c>
      <c r="P9" s="70">
        <f t="shared" si="0"/>
        <v>6655</v>
      </c>
      <c r="Q9" s="95">
        <v>24</v>
      </c>
      <c r="R9" s="77"/>
      <c r="S9" s="105"/>
      <c r="T9" s="39">
        <f t="shared" si="1"/>
        <v>715320</v>
      </c>
      <c r="U9" s="106" t="s">
        <v>72</v>
      </c>
      <c r="V9" s="99">
        <v>42884</v>
      </c>
      <c r="W9" s="107">
        <v>18850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42884</v>
      </c>
      <c r="GU9" s="116"/>
      <c r="GV9" s="78">
        <v>22176</v>
      </c>
      <c r="GW9" s="88" t="s">
        <v>396</v>
      </c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35</v>
      </c>
      <c r="L10" s="93">
        <v>12230</v>
      </c>
      <c r="M10" s="85">
        <v>42860</v>
      </c>
      <c r="N10" s="68" t="s">
        <v>441</v>
      </c>
      <c r="O10" s="94">
        <v>15170</v>
      </c>
      <c r="P10" s="70">
        <v>24</v>
      </c>
      <c r="Q10" s="95">
        <v>24</v>
      </c>
      <c r="R10" s="77"/>
      <c r="S10" s="105"/>
      <c r="T10" s="39">
        <f t="shared" si="1"/>
        <v>364080</v>
      </c>
      <c r="U10" s="106" t="s">
        <v>72</v>
      </c>
      <c r="V10" s="99">
        <v>42884</v>
      </c>
      <c r="W10" s="107">
        <v>9802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42884</v>
      </c>
      <c r="GU10" s="116"/>
      <c r="GV10" s="78">
        <v>17584</v>
      </c>
      <c r="GW10" s="88" t="s">
        <v>395</v>
      </c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496" t="s">
        <v>35</v>
      </c>
      <c r="L11" s="84">
        <v>11860</v>
      </c>
      <c r="M11" s="85">
        <v>42862</v>
      </c>
      <c r="N11" s="68" t="s">
        <v>443</v>
      </c>
      <c r="O11" s="86">
        <v>14910</v>
      </c>
      <c r="P11" s="70">
        <f t="shared" si="0"/>
        <v>3050</v>
      </c>
      <c r="Q11" s="77">
        <v>24</v>
      </c>
      <c r="R11" s="77"/>
      <c r="S11" s="117"/>
      <c r="T11" s="39">
        <f t="shared" si="1"/>
        <v>357840</v>
      </c>
      <c r="U11" s="106" t="s">
        <v>72</v>
      </c>
      <c r="V11" s="99">
        <v>42884</v>
      </c>
      <c r="W11" s="107">
        <v>9802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42884</v>
      </c>
      <c r="GU11" s="116"/>
      <c r="GV11" s="78">
        <v>17584</v>
      </c>
      <c r="GW11" s="88" t="s">
        <v>408</v>
      </c>
      <c r="GX11" s="88"/>
      <c r="GY11" s="101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42</v>
      </c>
      <c r="K12" s="549" t="s">
        <v>37</v>
      </c>
      <c r="L12" s="119">
        <v>19540</v>
      </c>
      <c r="M12" s="120">
        <v>42862</v>
      </c>
      <c r="N12" s="121" t="s">
        <v>445</v>
      </c>
      <c r="O12" s="122">
        <v>24190</v>
      </c>
      <c r="P12" s="70">
        <f t="shared" si="0"/>
        <v>4650</v>
      </c>
      <c r="Q12" s="123">
        <v>24</v>
      </c>
      <c r="R12" s="124"/>
      <c r="S12" s="125"/>
      <c r="T12" s="39">
        <f t="shared" si="1"/>
        <v>580560</v>
      </c>
      <c r="U12" s="126" t="s">
        <v>72</v>
      </c>
      <c r="V12" s="127">
        <v>42885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42885</v>
      </c>
      <c r="GU12" s="116"/>
      <c r="GV12" s="78"/>
      <c r="GW12" s="88"/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496" t="s">
        <v>37</v>
      </c>
      <c r="L13" s="129">
        <v>19060</v>
      </c>
      <c r="M13" s="85">
        <v>42863</v>
      </c>
      <c r="N13" s="68" t="s">
        <v>446</v>
      </c>
      <c r="O13" s="86">
        <v>23585</v>
      </c>
      <c r="P13" s="70">
        <f t="shared" si="0"/>
        <v>4525</v>
      </c>
      <c r="Q13" s="77">
        <v>24</v>
      </c>
      <c r="R13" s="77"/>
      <c r="S13" s="130"/>
      <c r="T13" s="39">
        <f t="shared" si="1"/>
        <v>566040</v>
      </c>
      <c r="U13" s="106" t="s">
        <v>72</v>
      </c>
      <c r="V13" s="131">
        <v>42886</v>
      </c>
      <c r="W13" s="128">
        <v>15080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42886</v>
      </c>
      <c r="GU13" s="116"/>
      <c r="GV13" s="78">
        <v>22176</v>
      </c>
      <c r="GW13" s="88" t="s">
        <v>409</v>
      </c>
      <c r="GX13" s="88"/>
      <c r="GY13" s="132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42</v>
      </c>
      <c r="K14" s="496" t="s">
        <v>37</v>
      </c>
      <c r="L14" s="129">
        <v>18410</v>
      </c>
      <c r="M14" s="85">
        <v>42864</v>
      </c>
      <c r="N14" s="68"/>
      <c r="O14" s="86">
        <v>22935</v>
      </c>
      <c r="P14" s="133">
        <f t="shared" si="0"/>
        <v>4525</v>
      </c>
      <c r="Q14" s="77">
        <v>24</v>
      </c>
      <c r="R14" s="656"/>
      <c r="S14" s="657"/>
      <c r="T14" s="39">
        <f t="shared" si="1"/>
        <v>550440</v>
      </c>
      <c r="U14" s="106"/>
      <c r="V14" s="131"/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42</v>
      </c>
      <c r="K15" s="496" t="s">
        <v>316</v>
      </c>
      <c r="L15" s="129">
        <v>23650</v>
      </c>
      <c r="M15" s="85">
        <v>42865</v>
      </c>
      <c r="N15" s="68"/>
      <c r="O15" s="86">
        <v>29410</v>
      </c>
      <c r="P15" s="133">
        <f t="shared" si="0"/>
        <v>5760</v>
      </c>
      <c r="Q15" s="77">
        <v>25</v>
      </c>
      <c r="R15" s="77"/>
      <c r="S15" s="77"/>
      <c r="T15" s="39">
        <f t="shared" si="1"/>
        <v>735250</v>
      </c>
      <c r="U15" s="106"/>
      <c r="V15" s="131"/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>
        <v>22176</v>
      </c>
      <c r="GW15" s="88" t="s">
        <v>410</v>
      </c>
      <c r="GX15" s="88"/>
      <c r="GY15" s="101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42</v>
      </c>
      <c r="K16" s="496" t="s">
        <v>41</v>
      </c>
      <c r="L16" s="129">
        <v>22600</v>
      </c>
      <c r="M16" s="85">
        <v>42866</v>
      </c>
      <c r="N16" s="68"/>
      <c r="O16" s="86">
        <v>28150</v>
      </c>
      <c r="P16" s="557">
        <f t="shared" si="0"/>
        <v>5550</v>
      </c>
      <c r="Q16" s="77">
        <v>25</v>
      </c>
      <c r="R16" s="77"/>
      <c r="S16" s="77"/>
      <c r="T16" s="39">
        <f t="shared" si="1"/>
        <v>703750</v>
      </c>
      <c r="U16" s="106"/>
      <c r="V16" s="131"/>
      <c r="W16" s="128"/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/>
      <c r="GU16" s="116"/>
      <c r="GV16" s="78"/>
      <c r="GW16" s="88"/>
      <c r="GX16" s="88"/>
      <c r="GY16" s="101"/>
      <c r="GZ16" s="102"/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33</v>
      </c>
      <c r="K17" s="496" t="s">
        <v>35</v>
      </c>
      <c r="L17" s="84">
        <v>10970</v>
      </c>
      <c r="M17" s="85">
        <v>42866</v>
      </c>
      <c r="N17" s="68"/>
      <c r="O17" s="86">
        <v>14520</v>
      </c>
      <c r="P17" s="133">
        <f t="shared" si="0"/>
        <v>3550</v>
      </c>
      <c r="Q17" s="77">
        <v>25</v>
      </c>
      <c r="R17" s="77"/>
      <c r="S17" s="77"/>
      <c r="T17" s="39">
        <f t="shared" si="1"/>
        <v>363000</v>
      </c>
      <c r="U17" s="135"/>
      <c r="V17" s="131"/>
      <c r="W17" s="535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/>
      <c r="GV17" s="78">
        <v>17584</v>
      </c>
      <c r="GW17" s="88" t="s">
        <v>411</v>
      </c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38</v>
      </c>
      <c r="K18" s="496" t="s">
        <v>35</v>
      </c>
      <c r="L18" s="84">
        <v>12350</v>
      </c>
      <c r="M18" s="85">
        <v>42867</v>
      </c>
      <c r="N18" s="68"/>
      <c r="O18" s="86">
        <v>15310</v>
      </c>
      <c r="P18" s="568">
        <f t="shared" si="0"/>
        <v>2960</v>
      </c>
      <c r="Q18" s="77">
        <v>25</v>
      </c>
      <c r="R18" s="77"/>
      <c r="S18" s="77"/>
      <c r="T18" s="39">
        <f t="shared" si="1"/>
        <v>382750</v>
      </c>
      <c r="U18" s="135"/>
      <c r="V18" s="131"/>
      <c r="W18" s="535"/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/>
      <c r="GU18" s="116"/>
      <c r="GV18" s="100">
        <v>17584</v>
      </c>
      <c r="GW18" s="88" t="s">
        <v>413</v>
      </c>
      <c r="GX18" s="88"/>
      <c r="GY18" s="132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92" t="s">
        <v>44</v>
      </c>
      <c r="K19" s="496" t="s">
        <v>41</v>
      </c>
      <c r="L19" s="84">
        <v>22350</v>
      </c>
      <c r="M19" s="85">
        <v>42867</v>
      </c>
      <c r="N19" s="68"/>
      <c r="O19" s="86">
        <v>27840</v>
      </c>
      <c r="P19" s="133">
        <f t="shared" si="0"/>
        <v>5490</v>
      </c>
      <c r="Q19" s="77">
        <v>25</v>
      </c>
      <c r="R19" s="77"/>
      <c r="S19" s="77"/>
      <c r="T19" s="39">
        <f t="shared" si="1"/>
        <v>696000</v>
      </c>
      <c r="U19" s="135"/>
      <c r="V19" s="131"/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>
        <v>22176</v>
      </c>
      <c r="GW19" s="88" t="s">
        <v>412</v>
      </c>
      <c r="GX19" s="88"/>
      <c r="GY19" s="132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426</v>
      </c>
      <c r="K20" s="496" t="s">
        <v>41</v>
      </c>
      <c r="L20" s="84">
        <v>17130</v>
      </c>
      <c r="M20" s="85">
        <v>42869</v>
      </c>
      <c r="N20" s="68"/>
      <c r="O20" s="86">
        <v>26850</v>
      </c>
      <c r="P20" s="133">
        <f t="shared" si="0"/>
        <v>9720</v>
      </c>
      <c r="Q20" s="77">
        <v>25.5</v>
      </c>
      <c r="R20" s="77"/>
      <c r="S20" s="77"/>
      <c r="T20" s="39">
        <f t="shared" si="1"/>
        <v>684675</v>
      </c>
      <c r="U20" s="135"/>
      <c r="V20" s="131"/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132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427</v>
      </c>
      <c r="K21" s="550" t="s">
        <v>146</v>
      </c>
      <c r="L21" s="84">
        <v>11130</v>
      </c>
      <c r="M21" s="85">
        <v>42869</v>
      </c>
      <c r="N21" s="68"/>
      <c r="O21" s="86">
        <v>8870</v>
      </c>
      <c r="P21" s="133">
        <f t="shared" si="0"/>
        <v>-2260</v>
      </c>
      <c r="Q21" s="77">
        <v>25.5</v>
      </c>
      <c r="R21" s="77"/>
      <c r="S21" s="77"/>
      <c r="T21" s="39">
        <f t="shared" si="1"/>
        <v>226185</v>
      </c>
      <c r="U21" s="451"/>
      <c r="V21" s="164"/>
      <c r="W21" s="452"/>
      <c r="X21" s="166"/>
      <c r="Y21" s="167"/>
      <c r="Z21" s="168"/>
      <c r="AA21" s="169"/>
      <c r="AB21" s="168"/>
      <c r="AC21" s="170"/>
      <c r="AD21" s="171"/>
      <c r="AE21" s="166"/>
      <c r="AF21" s="166"/>
      <c r="AG21" s="166"/>
      <c r="AH21" s="167"/>
      <c r="AI21" s="168"/>
      <c r="AJ21" s="169"/>
      <c r="AK21" s="168"/>
      <c r="AL21" s="170"/>
      <c r="AM21" s="171"/>
      <c r="AN21" s="166"/>
      <c r="AO21" s="166"/>
      <c r="AP21" s="166"/>
      <c r="AQ21" s="167"/>
      <c r="AR21" s="168"/>
      <c r="AS21" s="169"/>
      <c r="AT21" s="168"/>
      <c r="AU21" s="170"/>
      <c r="AV21" s="171"/>
      <c r="AW21" s="166"/>
      <c r="AX21" s="166"/>
      <c r="AY21" s="166"/>
      <c r="AZ21" s="167"/>
      <c r="BA21" s="168"/>
      <c r="BB21" s="169"/>
      <c r="BC21" s="168"/>
      <c r="BD21" s="170"/>
      <c r="BE21" s="171"/>
      <c r="BF21" s="166"/>
      <c r="BG21" s="166"/>
      <c r="BH21" s="166"/>
      <c r="BI21" s="167"/>
      <c r="BJ21" s="168"/>
      <c r="BK21" s="169"/>
      <c r="BL21" s="168"/>
      <c r="BM21" s="170"/>
      <c r="BN21" s="171"/>
      <c r="BO21" s="166"/>
      <c r="BP21" s="166"/>
      <c r="BQ21" s="166"/>
      <c r="BR21" s="167"/>
      <c r="BS21" s="168"/>
      <c r="BT21" s="169"/>
      <c r="BU21" s="168"/>
      <c r="BV21" s="170"/>
      <c r="BW21" s="171"/>
      <c r="BX21" s="166"/>
      <c r="BY21" s="166"/>
      <c r="BZ21" s="166"/>
      <c r="CA21" s="167"/>
      <c r="CB21" s="168"/>
      <c r="CC21" s="169"/>
      <c r="CD21" s="168"/>
      <c r="CE21" s="170"/>
      <c r="CF21" s="171"/>
      <c r="CG21" s="166"/>
      <c r="CH21" s="166"/>
      <c r="CI21" s="166"/>
      <c r="CJ21" s="167"/>
      <c r="CK21" s="168"/>
      <c r="CL21" s="169"/>
      <c r="CM21" s="168"/>
      <c r="CN21" s="170"/>
      <c r="CO21" s="171"/>
      <c r="CP21" s="166"/>
      <c r="CQ21" s="166"/>
      <c r="CR21" s="166"/>
      <c r="CS21" s="167"/>
      <c r="CT21" s="168"/>
      <c r="CU21" s="169"/>
      <c r="CV21" s="450"/>
      <c r="CW21" s="170"/>
      <c r="CX21" s="171"/>
      <c r="CY21" s="166"/>
      <c r="CZ21" s="166"/>
      <c r="DA21" s="166"/>
      <c r="DB21" s="167"/>
      <c r="DC21" s="168"/>
      <c r="DD21" s="169"/>
      <c r="DE21" s="168"/>
      <c r="DF21" s="170"/>
      <c r="DG21" s="171"/>
      <c r="DH21" s="166"/>
      <c r="DI21" s="166"/>
      <c r="DJ21" s="166"/>
      <c r="DK21" s="167"/>
      <c r="DL21" s="168"/>
      <c r="DM21" s="169"/>
      <c r="DN21" s="168"/>
      <c r="DO21" s="170"/>
      <c r="DP21" s="171"/>
      <c r="DQ21" s="166"/>
      <c r="DR21" s="166"/>
      <c r="DS21" s="166"/>
      <c r="DT21" s="167"/>
      <c r="DU21" s="168"/>
      <c r="DV21" s="169"/>
      <c r="DW21" s="168"/>
      <c r="DX21" s="170"/>
      <c r="DY21" s="171"/>
      <c r="DZ21" s="166"/>
      <c r="EA21" s="166"/>
      <c r="EB21" s="166"/>
      <c r="EC21" s="167"/>
      <c r="ED21" s="168"/>
      <c r="EE21" s="169"/>
      <c r="EF21" s="168"/>
      <c r="EG21" s="170"/>
      <c r="EH21" s="171"/>
      <c r="EI21" s="166"/>
      <c r="EJ21" s="166"/>
      <c r="EK21" s="166"/>
      <c r="EL21" s="167"/>
      <c r="EM21" s="168"/>
      <c r="EN21" s="169"/>
      <c r="EO21" s="168"/>
      <c r="EP21" s="170"/>
      <c r="EQ21" s="171"/>
      <c r="ER21" s="166"/>
      <c r="ES21" s="166"/>
      <c r="ET21" s="166"/>
      <c r="EU21" s="167"/>
      <c r="EV21" s="168"/>
      <c r="EW21" s="169"/>
      <c r="EX21" s="168"/>
      <c r="EY21" s="170"/>
      <c r="EZ21" s="171"/>
      <c r="FA21" s="166"/>
      <c r="FB21" s="166"/>
      <c r="FC21" s="166"/>
      <c r="FD21" s="167"/>
      <c r="FE21" s="168"/>
      <c r="FF21" s="169"/>
      <c r="FG21" s="168"/>
      <c r="FH21" s="170"/>
      <c r="FI21" s="171"/>
      <c r="FJ21" s="166"/>
      <c r="FK21" s="166"/>
      <c r="FL21" s="166"/>
      <c r="FM21" s="167"/>
      <c r="FN21" s="168"/>
      <c r="FO21" s="169"/>
      <c r="FP21" s="168"/>
      <c r="FQ21" s="170"/>
      <c r="FR21" s="171"/>
      <c r="FS21" s="166"/>
      <c r="FT21" s="166"/>
      <c r="FU21" s="166"/>
      <c r="FV21" s="167"/>
      <c r="FW21" s="168"/>
      <c r="FX21" s="169"/>
      <c r="FY21" s="168"/>
      <c r="FZ21" s="170"/>
      <c r="GA21" s="171"/>
      <c r="GB21" s="166"/>
      <c r="GC21" s="166"/>
      <c r="GD21" s="166"/>
      <c r="GE21" s="167"/>
      <c r="GF21" s="168"/>
      <c r="GG21" s="169"/>
      <c r="GH21" s="168"/>
      <c r="GI21" s="170"/>
      <c r="GJ21" s="171"/>
      <c r="GK21" s="166"/>
      <c r="GL21" s="166"/>
      <c r="GM21" s="166"/>
      <c r="GN21" s="167"/>
      <c r="GO21" s="168"/>
      <c r="GP21" s="169"/>
      <c r="GQ21" s="168"/>
      <c r="GR21" s="170"/>
      <c r="GS21" s="171"/>
      <c r="GT21" s="172"/>
      <c r="GU21" s="116"/>
      <c r="GV21" s="78">
        <v>17584</v>
      </c>
      <c r="GW21" s="88" t="s">
        <v>434</v>
      </c>
      <c r="GX21" s="88"/>
      <c r="GY21" s="132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428</v>
      </c>
      <c r="K22" s="496" t="s">
        <v>37</v>
      </c>
      <c r="L22" s="84">
        <v>19020</v>
      </c>
      <c r="M22" s="85">
        <v>42870</v>
      </c>
      <c r="N22" s="68"/>
      <c r="O22" s="86">
        <v>23835</v>
      </c>
      <c r="P22" s="133">
        <f t="shared" si="0"/>
        <v>4815</v>
      </c>
      <c r="Q22" s="77">
        <v>25.5</v>
      </c>
      <c r="R22" s="77"/>
      <c r="S22" s="77"/>
      <c r="T22" s="39">
        <f t="shared" si="1"/>
        <v>607792.5</v>
      </c>
      <c r="U22" s="451"/>
      <c r="V22" s="164"/>
      <c r="W22" s="452"/>
      <c r="X22" s="166"/>
      <c r="Y22" s="167"/>
      <c r="Z22" s="168"/>
      <c r="AA22" s="169"/>
      <c r="AB22" s="168"/>
      <c r="AC22" s="170"/>
      <c r="AD22" s="171"/>
      <c r="AE22" s="166"/>
      <c r="AF22" s="166"/>
      <c r="AG22" s="166"/>
      <c r="AH22" s="167"/>
      <c r="AI22" s="168"/>
      <c r="AJ22" s="169"/>
      <c r="AK22" s="168"/>
      <c r="AL22" s="170"/>
      <c r="AM22" s="171"/>
      <c r="AN22" s="166"/>
      <c r="AO22" s="166"/>
      <c r="AP22" s="166"/>
      <c r="AQ22" s="167"/>
      <c r="AR22" s="168"/>
      <c r="AS22" s="169"/>
      <c r="AT22" s="168"/>
      <c r="AU22" s="170"/>
      <c r="AV22" s="171"/>
      <c r="AW22" s="166"/>
      <c r="AX22" s="166"/>
      <c r="AY22" s="166"/>
      <c r="AZ22" s="167"/>
      <c r="BA22" s="168"/>
      <c r="BB22" s="169"/>
      <c r="BC22" s="168"/>
      <c r="BD22" s="170"/>
      <c r="BE22" s="171"/>
      <c r="BF22" s="166"/>
      <c r="BG22" s="166"/>
      <c r="BH22" s="166"/>
      <c r="BI22" s="167"/>
      <c r="BJ22" s="168"/>
      <c r="BK22" s="169"/>
      <c r="BL22" s="168"/>
      <c r="BM22" s="170"/>
      <c r="BN22" s="171"/>
      <c r="BO22" s="166"/>
      <c r="BP22" s="166"/>
      <c r="BQ22" s="166"/>
      <c r="BR22" s="167"/>
      <c r="BS22" s="168"/>
      <c r="BT22" s="169"/>
      <c r="BU22" s="168"/>
      <c r="BV22" s="170"/>
      <c r="BW22" s="171"/>
      <c r="BX22" s="166"/>
      <c r="BY22" s="166"/>
      <c r="BZ22" s="166"/>
      <c r="CA22" s="167"/>
      <c r="CB22" s="168"/>
      <c r="CC22" s="169"/>
      <c r="CD22" s="168"/>
      <c r="CE22" s="170"/>
      <c r="CF22" s="171"/>
      <c r="CG22" s="166"/>
      <c r="CH22" s="166"/>
      <c r="CI22" s="166"/>
      <c r="CJ22" s="167"/>
      <c r="CK22" s="168"/>
      <c r="CL22" s="169"/>
      <c r="CM22" s="168"/>
      <c r="CN22" s="170"/>
      <c r="CO22" s="171"/>
      <c r="CP22" s="166"/>
      <c r="CQ22" s="166"/>
      <c r="CR22" s="166"/>
      <c r="CS22" s="167"/>
      <c r="CT22" s="168"/>
      <c r="CU22" s="169"/>
      <c r="CV22" s="450"/>
      <c r="CW22" s="170"/>
      <c r="CX22" s="171"/>
      <c r="CY22" s="166"/>
      <c r="CZ22" s="166"/>
      <c r="DA22" s="166"/>
      <c r="DB22" s="167"/>
      <c r="DC22" s="168"/>
      <c r="DD22" s="169"/>
      <c r="DE22" s="168"/>
      <c r="DF22" s="170"/>
      <c r="DG22" s="171"/>
      <c r="DH22" s="166"/>
      <c r="DI22" s="166"/>
      <c r="DJ22" s="166"/>
      <c r="DK22" s="167"/>
      <c r="DL22" s="168"/>
      <c r="DM22" s="169"/>
      <c r="DN22" s="168"/>
      <c r="DO22" s="170"/>
      <c r="DP22" s="171"/>
      <c r="DQ22" s="166"/>
      <c r="DR22" s="166"/>
      <c r="DS22" s="166"/>
      <c r="DT22" s="167"/>
      <c r="DU22" s="168"/>
      <c r="DV22" s="169"/>
      <c r="DW22" s="168"/>
      <c r="DX22" s="170"/>
      <c r="DY22" s="171"/>
      <c r="DZ22" s="166"/>
      <c r="EA22" s="166"/>
      <c r="EB22" s="166"/>
      <c r="EC22" s="167"/>
      <c r="ED22" s="168"/>
      <c r="EE22" s="169"/>
      <c r="EF22" s="168"/>
      <c r="EG22" s="170"/>
      <c r="EH22" s="171"/>
      <c r="EI22" s="166"/>
      <c r="EJ22" s="166"/>
      <c r="EK22" s="166"/>
      <c r="EL22" s="167"/>
      <c r="EM22" s="168"/>
      <c r="EN22" s="169"/>
      <c r="EO22" s="168"/>
      <c r="EP22" s="170"/>
      <c r="EQ22" s="171"/>
      <c r="ER22" s="166"/>
      <c r="ES22" s="166"/>
      <c r="ET22" s="166"/>
      <c r="EU22" s="167"/>
      <c r="EV22" s="168"/>
      <c r="EW22" s="169"/>
      <c r="EX22" s="168"/>
      <c r="EY22" s="170"/>
      <c r="EZ22" s="171"/>
      <c r="FA22" s="166"/>
      <c r="FB22" s="166"/>
      <c r="FC22" s="166"/>
      <c r="FD22" s="167"/>
      <c r="FE22" s="168"/>
      <c r="FF22" s="169"/>
      <c r="FG22" s="168"/>
      <c r="FH22" s="170"/>
      <c r="FI22" s="171"/>
      <c r="FJ22" s="166"/>
      <c r="FK22" s="166"/>
      <c r="FL22" s="166"/>
      <c r="FM22" s="167"/>
      <c r="FN22" s="168"/>
      <c r="FO22" s="169"/>
      <c r="FP22" s="168"/>
      <c r="FQ22" s="170"/>
      <c r="FR22" s="171"/>
      <c r="FS22" s="166"/>
      <c r="FT22" s="166"/>
      <c r="FU22" s="166"/>
      <c r="FV22" s="167"/>
      <c r="FW22" s="168"/>
      <c r="FX22" s="169"/>
      <c r="FY22" s="168"/>
      <c r="FZ22" s="170"/>
      <c r="GA22" s="171"/>
      <c r="GB22" s="166"/>
      <c r="GC22" s="166"/>
      <c r="GD22" s="166"/>
      <c r="GE22" s="167"/>
      <c r="GF22" s="168"/>
      <c r="GG22" s="169"/>
      <c r="GH22" s="168"/>
      <c r="GI22" s="170"/>
      <c r="GJ22" s="171"/>
      <c r="GK22" s="166"/>
      <c r="GL22" s="166"/>
      <c r="GM22" s="166"/>
      <c r="GN22" s="167"/>
      <c r="GO22" s="168"/>
      <c r="GP22" s="169"/>
      <c r="GQ22" s="168"/>
      <c r="GR22" s="170"/>
      <c r="GS22" s="171"/>
      <c r="GT22" s="453"/>
      <c r="GU22" s="116"/>
      <c r="GV22" s="78">
        <v>22176</v>
      </c>
      <c r="GW22" s="88" t="s">
        <v>435</v>
      </c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42</v>
      </c>
      <c r="K23" s="496" t="s">
        <v>37</v>
      </c>
      <c r="L23" s="84">
        <v>18210</v>
      </c>
      <c r="M23" s="85">
        <v>42871</v>
      </c>
      <c r="N23" s="68"/>
      <c r="O23" s="86">
        <v>22700</v>
      </c>
      <c r="P23" s="133">
        <f t="shared" si="0"/>
        <v>4490</v>
      </c>
      <c r="Q23" s="77">
        <v>26</v>
      </c>
      <c r="R23" s="77"/>
      <c r="S23" s="77"/>
      <c r="T23" s="39">
        <f t="shared" si="1"/>
        <v>590200</v>
      </c>
      <c r="U23" s="451"/>
      <c r="V23" s="164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172"/>
      <c r="GU23" s="116"/>
      <c r="GV23" s="78"/>
      <c r="GW23" s="88"/>
      <c r="GX23" s="88"/>
      <c r="GY23" s="132"/>
      <c r="GZ23" s="102"/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</v>
      </c>
      <c r="K24" s="496" t="s">
        <v>316</v>
      </c>
      <c r="L24" s="84">
        <v>22190</v>
      </c>
      <c r="M24" s="85">
        <v>42872</v>
      </c>
      <c r="N24" s="68"/>
      <c r="O24" s="86">
        <v>27850</v>
      </c>
      <c r="P24" s="133">
        <f t="shared" si="0"/>
        <v>5660</v>
      </c>
      <c r="Q24" s="77">
        <v>26</v>
      </c>
      <c r="R24" s="77"/>
      <c r="S24" s="77"/>
      <c r="T24" s="39">
        <f t="shared" si="1"/>
        <v>724100</v>
      </c>
      <c r="U24" s="451"/>
      <c r="V24" s="454"/>
      <c r="W24" s="455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168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/>
      <c r="GV24" s="100">
        <v>22176</v>
      </c>
      <c r="GW24" s="88" t="s">
        <v>447</v>
      </c>
      <c r="GX24" s="88"/>
      <c r="GY24" s="101"/>
      <c r="GZ24" s="102"/>
      <c r="HA24" s="91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33</v>
      </c>
      <c r="K25" s="496" t="s">
        <v>41</v>
      </c>
      <c r="L25" s="84">
        <v>22650</v>
      </c>
      <c r="M25" s="85">
        <v>42873</v>
      </c>
      <c r="N25" s="68"/>
      <c r="O25" s="86">
        <v>28760</v>
      </c>
      <c r="P25" s="133">
        <f t="shared" si="0"/>
        <v>6110</v>
      </c>
      <c r="Q25" s="137">
        <v>26</v>
      </c>
      <c r="R25" s="137"/>
      <c r="S25" s="137"/>
      <c r="T25" s="39">
        <f t="shared" si="1"/>
        <v>747760</v>
      </c>
      <c r="U25" s="451"/>
      <c r="V25" s="164"/>
      <c r="W25" s="456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168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/>
      <c r="GV25" s="78"/>
      <c r="GW25" s="88"/>
      <c r="GX25" s="88"/>
      <c r="GY25" s="132"/>
      <c r="GZ25" s="102"/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35</v>
      </c>
      <c r="L26" s="84">
        <v>11300</v>
      </c>
      <c r="M26" s="85">
        <v>42873</v>
      </c>
      <c r="N26" s="68"/>
      <c r="O26" s="86">
        <v>14215</v>
      </c>
      <c r="P26" s="133">
        <f t="shared" si="0"/>
        <v>2915</v>
      </c>
      <c r="Q26" s="77">
        <v>26</v>
      </c>
      <c r="R26" s="77"/>
      <c r="S26" s="77"/>
      <c r="T26" s="39">
        <f t="shared" si="1"/>
        <v>369590</v>
      </c>
      <c r="U26" s="451"/>
      <c r="V26" s="164"/>
      <c r="W26" s="456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168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172"/>
      <c r="GU26" s="116"/>
      <c r="GV26" s="78">
        <v>17584</v>
      </c>
      <c r="GW26" s="88" t="s">
        <v>448</v>
      </c>
      <c r="GX26" s="88"/>
      <c r="GY26" s="101"/>
      <c r="GZ26" s="102"/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496" t="s">
        <v>41</v>
      </c>
      <c r="L27" s="84">
        <v>22290</v>
      </c>
      <c r="M27" s="85">
        <v>42874</v>
      </c>
      <c r="N27" s="139"/>
      <c r="O27" s="86">
        <v>28000</v>
      </c>
      <c r="P27" s="133">
        <f t="shared" si="0"/>
        <v>5710</v>
      </c>
      <c r="Q27" s="137">
        <v>26</v>
      </c>
      <c r="R27" s="77"/>
      <c r="S27" s="140"/>
      <c r="T27" s="39">
        <f t="shared" si="1"/>
        <v>728000</v>
      </c>
      <c r="U27" s="135"/>
      <c r="V27" s="131"/>
      <c r="W27" s="165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457"/>
      <c r="GU27" s="116"/>
      <c r="GV27" s="100">
        <v>22176</v>
      </c>
      <c r="GW27" s="88" t="s">
        <v>449</v>
      </c>
      <c r="GX27" s="88"/>
      <c r="GY27" s="101"/>
      <c r="GZ27" s="102"/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33</v>
      </c>
      <c r="K28" s="551" t="s">
        <v>35</v>
      </c>
      <c r="L28" s="84">
        <v>11700</v>
      </c>
      <c r="M28" s="85">
        <v>42874</v>
      </c>
      <c r="N28" s="68"/>
      <c r="O28" s="86">
        <v>14755</v>
      </c>
      <c r="P28" s="133">
        <f t="shared" si="0"/>
        <v>3055</v>
      </c>
      <c r="Q28" s="137">
        <v>26</v>
      </c>
      <c r="R28" s="137"/>
      <c r="S28" s="105"/>
      <c r="T28" s="39">
        <f t="shared" si="1"/>
        <v>383630</v>
      </c>
      <c r="U28" s="135"/>
      <c r="V28" s="131"/>
      <c r="W28" s="138"/>
      <c r="X28" s="108"/>
      <c r="Y28" s="109"/>
      <c r="Z28" s="110"/>
      <c r="AA28" s="111"/>
      <c r="AB28" s="110"/>
      <c r="AC28" s="112"/>
      <c r="AD28" s="113"/>
      <c r="AE28" s="108"/>
      <c r="AF28" s="108"/>
      <c r="AG28" s="108"/>
      <c r="AH28" s="109"/>
      <c r="AI28" s="110"/>
      <c r="AJ28" s="111"/>
      <c r="AK28" s="110"/>
      <c r="AL28" s="112"/>
      <c r="AM28" s="113"/>
      <c r="AN28" s="108"/>
      <c r="AO28" s="108"/>
      <c r="AP28" s="108"/>
      <c r="AQ28" s="109"/>
      <c r="AR28" s="110"/>
      <c r="AS28" s="111"/>
      <c r="AT28" s="110"/>
      <c r="AU28" s="112"/>
      <c r="AV28" s="113"/>
      <c r="AW28" s="108"/>
      <c r="AX28" s="108"/>
      <c r="AY28" s="108"/>
      <c r="AZ28" s="109"/>
      <c r="BA28" s="110"/>
      <c r="BB28" s="111"/>
      <c r="BC28" s="110"/>
      <c r="BD28" s="112"/>
      <c r="BE28" s="113"/>
      <c r="BF28" s="108"/>
      <c r="BG28" s="108"/>
      <c r="BH28" s="108"/>
      <c r="BI28" s="109"/>
      <c r="BJ28" s="110"/>
      <c r="BK28" s="111"/>
      <c r="BL28" s="110"/>
      <c r="BM28" s="112"/>
      <c r="BN28" s="113"/>
      <c r="BO28" s="108"/>
      <c r="BP28" s="108"/>
      <c r="BQ28" s="108"/>
      <c r="BR28" s="109"/>
      <c r="BS28" s="110"/>
      <c r="BT28" s="111"/>
      <c r="BU28" s="110"/>
      <c r="BV28" s="112"/>
      <c r="BW28" s="113"/>
      <c r="BX28" s="108"/>
      <c r="BY28" s="108"/>
      <c r="BZ28" s="108"/>
      <c r="CA28" s="109"/>
      <c r="CB28" s="110"/>
      <c r="CC28" s="111"/>
      <c r="CD28" s="110"/>
      <c r="CE28" s="112"/>
      <c r="CF28" s="113"/>
      <c r="CG28" s="108"/>
      <c r="CH28" s="108"/>
      <c r="CI28" s="108"/>
      <c r="CJ28" s="109"/>
      <c r="CK28" s="110"/>
      <c r="CL28" s="111"/>
      <c r="CM28" s="110"/>
      <c r="CN28" s="112"/>
      <c r="CO28" s="113"/>
      <c r="CP28" s="108"/>
      <c r="CQ28" s="108"/>
      <c r="CR28" s="108"/>
      <c r="CS28" s="109"/>
      <c r="CT28" s="110"/>
      <c r="CU28" s="111"/>
      <c r="CV28" s="110"/>
      <c r="CW28" s="112"/>
      <c r="CX28" s="113"/>
      <c r="CY28" s="108"/>
      <c r="CZ28" s="108"/>
      <c r="DA28" s="108"/>
      <c r="DB28" s="109"/>
      <c r="DC28" s="110"/>
      <c r="DD28" s="111"/>
      <c r="DE28" s="110"/>
      <c r="DF28" s="112"/>
      <c r="DG28" s="113"/>
      <c r="DH28" s="108"/>
      <c r="DI28" s="108"/>
      <c r="DJ28" s="108"/>
      <c r="DK28" s="109"/>
      <c r="DL28" s="110"/>
      <c r="DM28" s="111"/>
      <c r="DN28" s="110"/>
      <c r="DO28" s="112"/>
      <c r="DP28" s="113"/>
      <c r="DQ28" s="108"/>
      <c r="DR28" s="108"/>
      <c r="DS28" s="108"/>
      <c r="DT28" s="109"/>
      <c r="DU28" s="110"/>
      <c r="DV28" s="111"/>
      <c r="DW28" s="110"/>
      <c r="DX28" s="112"/>
      <c r="DY28" s="113"/>
      <c r="DZ28" s="108"/>
      <c r="EA28" s="108"/>
      <c r="EB28" s="108"/>
      <c r="EC28" s="109"/>
      <c r="ED28" s="110"/>
      <c r="EE28" s="111"/>
      <c r="EF28" s="110"/>
      <c r="EG28" s="112"/>
      <c r="EH28" s="113"/>
      <c r="EI28" s="108"/>
      <c r="EJ28" s="108"/>
      <c r="EK28" s="108"/>
      <c r="EL28" s="109"/>
      <c r="EM28" s="110"/>
      <c r="EN28" s="111"/>
      <c r="EO28" s="110"/>
      <c r="EP28" s="112"/>
      <c r="EQ28" s="113"/>
      <c r="ER28" s="108"/>
      <c r="ES28" s="108"/>
      <c r="ET28" s="108"/>
      <c r="EU28" s="109"/>
      <c r="EV28" s="110"/>
      <c r="EW28" s="111"/>
      <c r="EX28" s="110"/>
      <c r="EY28" s="112"/>
      <c r="EZ28" s="113"/>
      <c r="FA28" s="108"/>
      <c r="FB28" s="108"/>
      <c r="FC28" s="108"/>
      <c r="FD28" s="109"/>
      <c r="FE28" s="110"/>
      <c r="FF28" s="111"/>
      <c r="FG28" s="110"/>
      <c r="FH28" s="112"/>
      <c r="FI28" s="113"/>
      <c r="FJ28" s="108"/>
      <c r="FK28" s="108"/>
      <c r="FL28" s="108"/>
      <c r="FM28" s="109"/>
      <c r="FN28" s="110"/>
      <c r="FO28" s="111"/>
      <c r="FP28" s="110"/>
      <c r="FQ28" s="112"/>
      <c r="FR28" s="113"/>
      <c r="FS28" s="108"/>
      <c r="FT28" s="108"/>
      <c r="FU28" s="108"/>
      <c r="FV28" s="109"/>
      <c r="FW28" s="110"/>
      <c r="FX28" s="111"/>
      <c r="FY28" s="110"/>
      <c r="FZ28" s="112"/>
      <c r="GA28" s="113"/>
      <c r="GB28" s="108"/>
      <c r="GC28" s="108"/>
      <c r="GD28" s="108"/>
      <c r="GE28" s="109"/>
      <c r="GF28" s="110"/>
      <c r="GG28" s="111"/>
      <c r="GH28" s="110"/>
      <c r="GI28" s="112"/>
      <c r="GJ28" s="113"/>
      <c r="GK28" s="108"/>
      <c r="GL28" s="108"/>
      <c r="GM28" s="108"/>
      <c r="GN28" s="109"/>
      <c r="GO28" s="110"/>
      <c r="GP28" s="111"/>
      <c r="GQ28" s="110"/>
      <c r="GR28" s="112"/>
      <c r="GS28" s="113"/>
      <c r="GT28" s="115"/>
      <c r="GU28" s="116"/>
      <c r="GV28" s="78">
        <v>17584</v>
      </c>
      <c r="GW28" s="88" t="s">
        <v>450</v>
      </c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33</v>
      </c>
      <c r="K29" s="551" t="s">
        <v>429</v>
      </c>
      <c r="L29" s="84">
        <v>17040</v>
      </c>
      <c r="M29" s="85">
        <v>42876</v>
      </c>
      <c r="N29" s="68"/>
      <c r="O29" s="86">
        <v>21785</v>
      </c>
      <c r="P29" s="133">
        <f t="shared" si="0"/>
        <v>4745</v>
      </c>
      <c r="Q29" s="137">
        <v>26</v>
      </c>
      <c r="R29" s="137"/>
      <c r="S29" s="105"/>
      <c r="T29" s="39">
        <f t="shared" si="1"/>
        <v>566410</v>
      </c>
      <c r="U29" s="135"/>
      <c r="V29" s="131"/>
      <c r="W29" s="138"/>
      <c r="X29" s="108"/>
      <c r="Y29" s="109"/>
      <c r="Z29" s="110"/>
      <c r="AA29" s="111"/>
      <c r="AB29" s="110"/>
      <c r="AC29" s="112"/>
      <c r="AD29" s="113"/>
      <c r="AE29" s="108"/>
      <c r="AF29" s="108"/>
      <c r="AG29" s="108"/>
      <c r="AH29" s="109"/>
      <c r="AI29" s="110"/>
      <c r="AJ29" s="111"/>
      <c r="AK29" s="110"/>
      <c r="AL29" s="112"/>
      <c r="AM29" s="113"/>
      <c r="AN29" s="108"/>
      <c r="AO29" s="108"/>
      <c r="AP29" s="108"/>
      <c r="AQ29" s="109"/>
      <c r="AR29" s="110"/>
      <c r="AS29" s="111"/>
      <c r="AT29" s="110"/>
      <c r="AU29" s="112"/>
      <c r="AV29" s="113"/>
      <c r="AW29" s="108"/>
      <c r="AX29" s="108"/>
      <c r="AY29" s="108"/>
      <c r="AZ29" s="109"/>
      <c r="BA29" s="110"/>
      <c r="BB29" s="111"/>
      <c r="BC29" s="110"/>
      <c r="BD29" s="112"/>
      <c r="BE29" s="113"/>
      <c r="BF29" s="108"/>
      <c r="BG29" s="108"/>
      <c r="BH29" s="108"/>
      <c r="BI29" s="109"/>
      <c r="BJ29" s="110"/>
      <c r="BK29" s="111"/>
      <c r="BL29" s="110"/>
      <c r="BM29" s="112"/>
      <c r="BN29" s="113"/>
      <c r="BO29" s="108"/>
      <c r="BP29" s="108"/>
      <c r="BQ29" s="108"/>
      <c r="BR29" s="109"/>
      <c r="BS29" s="110"/>
      <c r="BT29" s="111"/>
      <c r="BU29" s="110"/>
      <c r="BV29" s="112"/>
      <c r="BW29" s="113"/>
      <c r="BX29" s="108"/>
      <c r="BY29" s="108"/>
      <c r="BZ29" s="108"/>
      <c r="CA29" s="109"/>
      <c r="CB29" s="110"/>
      <c r="CC29" s="111"/>
      <c r="CD29" s="110"/>
      <c r="CE29" s="112"/>
      <c r="CF29" s="113"/>
      <c r="CG29" s="108"/>
      <c r="CH29" s="108"/>
      <c r="CI29" s="108"/>
      <c r="CJ29" s="109"/>
      <c r="CK29" s="110"/>
      <c r="CL29" s="111"/>
      <c r="CM29" s="110"/>
      <c r="CN29" s="112"/>
      <c r="CO29" s="113"/>
      <c r="CP29" s="108"/>
      <c r="CQ29" s="108"/>
      <c r="CR29" s="108"/>
      <c r="CS29" s="109"/>
      <c r="CT29" s="110"/>
      <c r="CU29" s="111"/>
      <c r="CV29" s="110"/>
      <c r="CW29" s="112"/>
      <c r="CX29" s="113"/>
      <c r="CY29" s="108"/>
      <c r="CZ29" s="108"/>
      <c r="DA29" s="108"/>
      <c r="DB29" s="109"/>
      <c r="DC29" s="110"/>
      <c r="DD29" s="111"/>
      <c r="DE29" s="110"/>
      <c r="DF29" s="112"/>
      <c r="DG29" s="113"/>
      <c r="DH29" s="108"/>
      <c r="DI29" s="108"/>
      <c r="DJ29" s="108"/>
      <c r="DK29" s="109"/>
      <c r="DL29" s="110"/>
      <c r="DM29" s="111"/>
      <c r="DN29" s="110"/>
      <c r="DO29" s="112"/>
      <c r="DP29" s="113"/>
      <c r="DQ29" s="108"/>
      <c r="DR29" s="108"/>
      <c r="DS29" s="108"/>
      <c r="DT29" s="109"/>
      <c r="DU29" s="110"/>
      <c r="DV29" s="111"/>
      <c r="DW29" s="110"/>
      <c r="DX29" s="112"/>
      <c r="DY29" s="113"/>
      <c r="DZ29" s="108"/>
      <c r="EA29" s="108"/>
      <c r="EB29" s="108"/>
      <c r="EC29" s="109"/>
      <c r="ED29" s="110"/>
      <c r="EE29" s="111"/>
      <c r="EF29" s="110"/>
      <c r="EG29" s="112"/>
      <c r="EH29" s="113"/>
      <c r="EI29" s="108"/>
      <c r="EJ29" s="108"/>
      <c r="EK29" s="108"/>
      <c r="EL29" s="109"/>
      <c r="EM29" s="110"/>
      <c r="EN29" s="111"/>
      <c r="EO29" s="110"/>
      <c r="EP29" s="112"/>
      <c r="EQ29" s="113"/>
      <c r="ER29" s="108"/>
      <c r="ES29" s="108"/>
      <c r="ET29" s="108"/>
      <c r="EU29" s="109"/>
      <c r="EV29" s="110"/>
      <c r="EW29" s="111"/>
      <c r="EX29" s="110"/>
      <c r="EY29" s="112"/>
      <c r="EZ29" s="113"/>
      <c r="FA29" s="108"/>
      <c r="FB29" s="108"/>
      <c r="FC29" s="108"/>
      <c r="FD29" s="109"/>
      <c r="FE29" s="110"/>
      <c r="FF29" s="111"/>
      <c r="FG29" s="110"/>
      <c r="FH29" s="112"/>
      <c r="FI29" s="113"/>
      <c r="FJ29" s="108"/>
      <c r="FK29" s="108"/>
      <c r="FL29" s="108"/>
      <c r="FM29" s="109"/>
      <c r="FN29" s="110"/>
      <c r="FO29" s="111"/>
      <c r="FP29" s="110"/>
      <c r="FQ29" s="112"/>
      <c r="FR29" s="113"/>
      <c r="FS29" s="108"/>
      <c r="FT29" s="108"/>
      <c r="FU29" s="108"/>
      <c r="FV29" s="109"/>
      <c r="FW29" s="110"/>
      <c r="FX29" s="111"/>
      <c r="FY29" s="110"/>
      <c r="FZ29" s="112"/>
      <c r="GA29" s="113"/>
      <c r="GB29" s="108"/>
      <c r="GC29" s="108"/>
      <c r="GD29" s="108"/>
      <c r="GE29" s="109"/>
      <c r="GF29" s="110"/>
      <c r="GG29" s="111"/>
      <c r="GH29" s="110"/>
      <c r="GI29" s="112"/>
      <c r="GJ29" s="113"/>
      <c r="GK29" s="108"/>
      <c r="GL29" s="108"/>
      <c r="GM29" s="108"/>
      <c r="GN29" s="109"/>
      <c r="GO29" s="110"/>
      <c r="GP29" s="111"/>
      <c r="GQ29" s="110"/>
      <c r="GR29" s="112"/>
      <c r="GS29" s="113"/>
      <c r="GT29" s="115"/>
      <c r="GU29" s="116"/>
      <c r="GV29" s="78"/>
      <c r="GW29" s="88" t="s">
        <v>15</v>
      </c>
      <c r="GX29" s="88"/>
      <c r="GY29" s="101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38</v>
      </c>
      <c r="K30" s="496" t="s">
        <v>67</v>
      </c>
      <c r="L30" s="84">
        <v>18210</v>
      </c>
      <c r="M30" s="85">
        <v>42877</v>
      </c>
      <c r="N30" s="68"/>
      <c r="O30" s="86">
        <v>22830</v>
      </c>
      <c r="P30" s="133">
        <f t="shared" si="0"/>
        <v>4620</v>
      </c>
      <c r="Q30" s="77">
        <v>26</v>
      </c>
      <c r="R30" s="144"/>
      <c r="S30" s="137"/>
      <c r="T30" s="39">
        <f t="shared" si="1"/>
        <v>593580</v>
      </c>
      <c r="U30" s="451"/>
      <c r="V30" s="164"/>
      <c r="W30" s="458"/>
      <c r="X30" s="166"/>
      <c r="Y30" s="167"/>
      <c r="Z30" s="168"/>
      <c r="AA30" s="169"/>
      <c r="AB30" s="168"/>
      <c r="AC30" s="170"/>
      <c r="AD30" s="171"/>
      <c r="AE30" s="166"/>
      <c r="AF30" s="166"/>
      <c r="AG30" s="166"/>
      <c r="AH30" s="167"/>
      <c r="AI30" s="168"/>
      <c r="AJ30" s="169"/>
      <c r="AK30" s="168"/>
      <c r="AL30" s="170"/>
      <c r="AM30" s="171"/>
      <c r="AN30" s="166"/>
      <c r="AO30" s="166"/>
      <c r="AP30" s="166"/>
      <c r="AQ30" s="167"/>
      <c r="AR30" s="168"/>
      <c r="AS30" s="169"/>
      <c r="AT30" s="168"/>
      <c r="AU30" s="170"/>
      <c r="AV30" s="171"/>
      <c r="AW30" s="166"/>
      <c r="AX30" s="166"/>
      <c r="AY30" s="166"/>
      <c r="AZ30" s="167"/>
      <c r="BA30" s="168"/>
      <c r="BB30" s="169"/>
      <c r="BC30" s="168"/>
      <c r="BD30" s="170"/>
      <c r="BE30" s="171"/>
      <c r="BF30" s="166"/>
      <c r="BG30" s="166"/>
      <c r="BH30" s="166"/>
      <c r="BI30" s="167"/>
      <c r="BJ30" s="168"/>
      <c r="BK30" s="169"/>
      <c r="BL30" s="168"/>
      <c r="BM30" s="170"/>
      <c r="BN30" s="171"/>
      <c r="BO30" s="166"/>
      <c r="BP30" s="166"/>
      <c r="BQ30" s="166"/>
      <c r="BR30" s="167"/>
      <c r="BS30" s="168"/>
      <c r="BT30" s="169"/>
      <c r="BU30" s="168"/>
      <c r="BV30" s="170"/>
      <c r="BW30" s="171"/>
      <c r="BX30" s="166"/>
      <c r="BY30" s="166"/>
      <c r="BZ30" s="166"/>
      <c r="CA30" s="167"/>
      <c r="CB30" s="168"/>
      <c r="CC30" s="169"/>
      <c r="CD30" s="168"/>
      <c r="CE30" s="170"/>
      <c r="CF30" s="171"/>
      <c r="CG30" s="166"/>
      <c r="CH30" s="166"/>
      <c r="CI30" s="166"/>
      <c r="CJ30" s="167"/>
      <c r="CK30" s="168"/>
      <c r="CL30" s="169"/>
      <c r="CM30" s="168"/>
      <c r="CN30" s="170"/>
      <c r="CO30" s="171"/>
      <c r="CP30" s="166"/>
      <c r="CQ30" s="166"/>
      <c r="CR30" s="166"/>
      <c r="CS30" s="167"/>
      <c r="CT30" s="168"/>
      <c r="CU30" s="169"/>
      <c r="CV30" s="168"/>
      <c r="CW30" s="170"/>
      <c r="CX30" s="171"/>
      <c r="CY30" s="166"/>
      <c r="CZ30" s="166"/>
      <c r="DA30" s="166"/>
      <c r="DB30" s="167"/>
      <c r="DC30" s="168"/>
      <c r="DD30" s="169"/>
      <c r="DE30" s="168"/>
      <c r="DF30" s="170"/>
      <c r="DG30" s="171"/>
      <c r="DH30" s="166"/>
      <c r="DI30" s="166"/>
      <c r="DJ30" s="166"/>
      <c r="DK30" s="167"/>
      <c r="DL30" s="168"/>
      <c r="DM30" s="169"/>
      <c r="DN30" s="168"/>
      <c r="DO30" s="170"/>
      <c r="DP30" s="171"/>
      <c r="DQ30" s="166"/>
      <c r="DR30" s="166"/>
      <c r="DS30" s="166"/>
      <c r="DT30" s="167"/>
      <c r="DU30" s="168"/>
      <c r="DV30" s="169"/>
      <c r="DW30" s="168"/>
      <c r="DX30" s="170"/>
      <c r="DY30" s="171"/>
      <c r="DZ30" s="166"/>
      <c r="EA30" s="166"/>
      <c r="EB30" s="166"/>
      <c r="EC30" s="167"/>
      <c r="ED30" s="168"/>
      <c r="EE30" s="169"/>
      <c r="EF30" s="168"/>
      <c r="EG30" s="170"/>
      <c r="EH30" s="171"/>
      <c r="EI30" s="166"/>
      <c r="EJ30" s="166"/>
      <c r="EK30" s="166"/>
      <c r="EL30" s="167"/>
      <c r="EM30" s="168"/>
      <c r="EN30" s="169"/>
      <c r="EO30" s="168"/>
      <c r="EP30" s="170"/>
      <c r="EQ30" s="171"/>
      <c r="ER30" s="166"/>
      <c r="ES30" s="166"/>
      <c r="ET30" s="166"/>
      <c r="EU30" s="167"/>
      <c r="EV30" s="168"/>
      <c r="EW30" s="169"/>
      <c r="EX30" s="168"/>
      <c r="EY30" s="170"/>
      <c r="EZ30" s="171"/>
      <c r="FA30" s="166"/>
      <c r="FB30" s="166"/>
      <c r="FC30" s="166"/>
      <c r="FD30" s="167"/>
      <c r="FE30" s="168"/>
      <c r="FF30" s="169"/>
      <c r="FG30" s="168"/>
      <c r="FH30" s="170"/>
      <c r="FI30" s="171"/>
      <c r="FJ30" s="166"/>
      <c r="FK30" s="166"/>
      <c r="FL30" s="166"/>
      <c r="FM30" s="167"/>
      <c r="FN30" s="168"/>
      <c r="FO30" s="169"/>
      <c r="FP30" s="168"/>
      <c r="FQ30" s="170"/>
      <c r="FR30" s="171"/>
      <c r="FS30" s="166"/>
      <c r="FT30" s="166"/>
      <c r="FU30" s="166"/>
      <c r="FV30" s="167"/>
      <c r="FW30" s="168"/>
      <c r="FX30" s="169"/>
      <c r="FY30" s="168"/>
      <c r="FZ30" s="170"/>
      <c r="GA30" s="171"/>
      <c r="GB30" s="166"/>
      <c r="GC30" s="166"/>
      <c r="GD30" s="166"/>
      <c r="GE30" s="167"/>
      <c r="GF30" s="168"/>
      <c r="GG30" s="169"/>
      <c r="GH30" s="168"/>
      <c r="GI30" s="170"/>
      <c r="GJ30" s="171"/>
      <c r="GK30" s="166"/>
      <c r="GL30" s="166"/>
      <c r="GM30" s="166"/>
      <c r="GN30" s="167"/>
      <c r="GO30" s="168"/>
      <c r="GP30" s="169"/>
      <c r="GQ30" s="168"/>
      <c r="GR30" s="170"/>
      <c r="GS30" s="171"/>
      <c r="GT30" s="457"/>
      <c r="GU30" s="116"/>
      <c r="GV30" s="78"/>
      <c r="GW30" s="88"/>
      <c r="GX30" s="88"/>
      <c r="GY30" s="101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33</v>
      </c>
      <c r="K31" s="496" t="s">
        <v>37</v>
      </c>
      <c r="L31" s="84">
        <v>18240</v>
      </c>
      <c r="M31" s="85">
        <v>42878</v>
      </c>
      <c r="N31" s="68"/>
      <c r="O31" s="86">
        <v>22770</v>
      </c>
      <c r="P31" s="133">
        <f t="shared" si="0"/>
        <v>4530</v>
      </c>
      <c r="Q31" s="77">
        <v>26</v>
      </c>
      <c r="R31" s="144"/>
      <c r="S31" s="145"/>
      <c r="T31" s="39">
        <f t="shared" si="1"/>
        <v>592020</v>
      </c>
      <c r="U31" s="451"/>
      <c r="V31" s="164"/>
      <c r="W31" s="458"/>
      <c r="X31" s="166"/>
      <c r="Y31" s="167"/>
      <c r="Z31" s="168"/>
      <c r="AA31" s="169"/>
      <c r="AB31" s="168"/>
      <c r="AC31" s="170"/>
      <c r="AD31" s="171"/>
      <c r="AE31" s="166"/>
      <c r="AF31" s="166"/>
      <c r="AG31" s="166"/>
      <c r="AH31" s="167"/>
      <c r="AI31" s="168"/>
      <c r="AJ31" s="169"/>
      <c r="AK31" s="168"/>
      <c r="AL31" s="170"/>
      <c r="AM31" s="171"/>
      <c r="AN31" s="166"/>
      <c r="AO31" s="166"/>
      <c r="AP31" s="166"/>
      <c r="AQ31" s="167"/>
      <c r="AR31" s="168"/>
      <c r="AS31" s="169"/>
      <c r="AT31" s="168"/>
      <c r="AU31" s="170"/>
      <c r="AV31" s="171"/>
      <c r="AW31" s="166"/>
      <c r="AX31" s="166"/>
      <c r="AY31" s="166"/>
      <c r="AZ31" s="167"/>
      <c r="BA31" s="168"/>
      <c r="BB31" s="169"/>
      <c r="BC31" s="168"/>
      <c r="BD31" s="170"/>
      <c r="BE31" s="171"/>
      <c r="BF31" s="166"/>
      <c r="BG31" s="166"/>
      <c r="BH31" s="166"/>
      <c r="BI31" s="167"/>
      <c r="BJ31" s="168"/>
      <c r="BK31" s="169"/>
      <c r="BL31" s="168"/>
      <c r="BM31" s="170"/>
      <c r="BN31" s="171"/>
      <c r="BO31" s="166"/>
      <c r="BP31" s="166"/>
      <c r="BQ31" s="166"/>
      <c r="BR31" s="167"/>
      <c r="BS31" s="168"/>
      <c r="BT31" s="169"/>
      <c r="BU31" s="168"/>
      <c r="BV31" s="170"/>
      <c r="BW31" s="171"/>
      <c r="BX31" s="166"/>
      <c r="BY31" s="166"/>
      <c r="BZ31" s="166"/>
      <c r="CA31" s="167"/>
      <c r="CB31" s="168"/>
      <c r="CC31" s="169"/>
      <c r="CD31" s="168"/>
      <c r="CE31" s="170"/>
      <c r="CF31" s="171"/>
      <c r="CG31" s="166"/>
      <c r="CH31" s="166"/>
      <c r="CI31" s="166"/>
      <c r="CJ31" s="167"/>
      <c r="CK31" s="168"/>
      <c r="CL31" s="169"/>
      <c r="CM31" s="168"/>
      <c r="CN31" s="170"/>
      <c r="CO31" s="171"/>
      <c r="CP31" s="166"/>
      <c r="CQ31" s="166"/>
      <c r="CR31" s="166"/>
      <c r="CS31" s="167"/>
      <c r="CT31" s="168"/>
      <c r="CU31" s="169"/>
      <c r="CV31" s="168"/>
      <c r="CW31" s="170"/>
      <c r="CX31" s="171"/>
      <c r="CY31" s="166"/>
      <c r="CZ31" s="166"/>
      <c r="DA31" s="166"/>
      <c r="DB31" s="167"/>
      <c r="DC31" s="168"/>
      <c r="DD31" s="169"/>
      <c r="DE31" s="168"/>
      <c r="DF31" s="170"/>
      <c r="DG31" s="171"/>
      <c r="DH31" s="166"/>
      <c r="DI31" s="166"/>
      <c r="DJ31" s="166"/>
      <c r="DK31" s="167"/>
      <c r="DL31" s="168"/>
      <c r="DM31" s="169"/>
      <c r="DN31" s="168"/>
      <c r="DO31" s="170"/>
      <c r="DP31" s="171"/>
      <c r="DQ31" s="166"/>
      <c r="DR31" s="166"/>
      <c r="DS31" s="166"/>
      <c r="DT31" s="167"/>
      <c r="DU31" s="168"/>
      <c r="DV31" s="169"/>
      <c r="DW31" s="168"/>
      <c r="DX31" s="170"/>
      <c r="DY31" s="171"/>
      <c r="DZ31" s="166"/>
      <c r="EA31" s="166"/>
      <c r="EB31" s="166"/>
      <c r="EC31" s="167"/>
      <c r="ED31" s="168"/>
      <c r="EE31" s="169"/>
      <c r="EF31" s="168"/>
      <c r="EG31" s="170"/>
      <c r="EH31" s="171"/>
      <c r="EI31" s="166"/>
      <c r="EJ31" s="166"/>
      <c r="EK31" s="166"/>
      <c r="EL31" s="167"/>
      <c r="EM31" s="168"/>
      <c r="EN31" s="169"/>
      <c r="EO31" s="168"/>
      <c r="EP31" s="170"/>
      <c r="EQ31" s="171"/>
      <c r="ER31" s="166"/>
      <c r="ES31" s="166"/>
      <c r="ET31" s="166"/>
      <c r="EU31" s="167"/>
      <c r="EV31" s="168"/>
      <c r="EW31" s="169"/>
      <c r="EX31" s="168"/>
      <c r="EY31" s="170"/>
      <c r="EZ31" s="171"/>
      <c r="FA31" s="166"/>
      <c r="FB31" s="166"/>
      <c r="FC31" s="166"/>
      <c r="FD31" s="167"/>
      <c r="FE31" s="168"/>
      <c r="FF31" s="169"/>
      <c r="FG31" s="168"/>
      <c r="FH31" s="170"/>
      <c r="FI31" s="171"/>
      <c r="FJ31" s="166"/>
      <c r="FK31" s="166"/>
      <c r="FL31" s="166"/>
      <c r="FM31" s="167"/>
      <c r="FN31" s="168"/>
      <c r="FO31" s="169"/>
      <c r="FP31" s="168"/>
      <c r="FQ31" s="170"/>
      <c r="FR31" s="171"/>
      <c r="FS31" s="166"/>
      <c r="FT31" s="166"/>
      <c r="FU31" s="166"/>
      <c r="FV31" s="167"/>
      <c r="FW31" s="168"/>
      <c r="FX31" s="169"/>
      <c r="FY31" s="168"/>
      <c r="FZ31" s="170"/>
      <c r="GA31" s="171"/>
      <c r="GB31" s="166"/>
      <c r="GC31" s="166"/>
      <c r="GD31" s="166"/>
      <c r="GE31" s="167"/>
      <c r="GF31" s="168"/>
      <c r="GG31" s="169"/>
      <c r="GH31" s="168"/>
      <c r="GI31" s="170"/>
      <c r="GJ31" s="171"/>
      <c r="GK31" s="166"/>
      <c r="GL31" s="166"/>
      <c r="GM31" s="166"/>
      <c r="GN31" s="167"/>
      <c r="GO31" s="168"/>
      <c r="GP31" s="169"/>
      <c r="GQ31" s="168"/>
      <c r="GR31" s="170"/>
      <c r="GS31" s="171"/>
      <c r="GT31" s="457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38</v>
      </c>
      <c r="K32" s="496" t="s">
        <v>37</v>
      </c>
      <c r="L32" s="84">
        <v>18190</v>
      </c>
      <c r="M32" s="85">
        <v>42879</v>
      </c>
      <c r="N32" s="68"/>
      <c r="O32" s="86">
        <v>23025</v>
      </c>
      <c r="P32" s="133">
        <f t="shared" si="0"/>
        <v>4835</v>
      </c>
      <c r="Q32" s="146">
        <v>26.5</v>
      </c>
      <c r="R32" s="147"/>
      <c r="S32" s="147"/>
      <c r="T32" s="39">
        <f t="shared" si="1"/>
        <v>610162.5</v>
      </c>
      <c r="U32" s="451"/>
      <c r="V32" s="164"/>
      <c r="W32" s="456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9"/>
      <c r="GU32" s="116"/>
      <c r="GV32" s="78"/>
      <c r="GW32" s="88"/>
      <c r="GX32" s="88"/>
      <c r="GY32" s="101"/>
      <c r="GZ32" s="102"/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33</v>
      </c>
      <c r="K33" s="496" t="s">
        <v>41</v>
      </c>
      <c r="L33" s="84">
        <v>22190</v>
      </c>
      <c r="M33" s="85">
        <v>42880</v>
      </c>
      <c r="N33" s="68"/>
      <c r="O33" s="86">
        <v>27650</v>
      </c>
      <c r="P33" s="133">
        <f t="shared" si="0"/>
        <v>5460</v>
      </c>
      <c r="Q33" s="137">
        <v>26.5</v>
      </c>
      <c r="R33" s="147"/>
      <c r="S33" s="147"/>
      <c r="T33" s="39">
        <f t="shared" si="1"/>
        <v>732725</v>
      </c>
      <c r="U33" s="451"/>
      <c r="V33" s="164"/>
      <c r="W33" s="456"/>
      <c r="X33" s="166"/>
      <c r="Y33" s="167"/>
      <c r="Z33" s="168"/>
      <c r="AA33" s="169"/>
      <c r="AB33" s="168"/>
      <c r="AC33" s="170"/>
      <c r="AD33" s="171"/>
      <c r="AE33" s="166"/>
      <c r="AF33" s="166"/>
      <c r="AG33" s="166"/>
      <c r="AH33" s="167"/>
      <c r="AI33" s="168"/>
      <c r="AJ33" s="169"/>
      <c r="AK33" s="168"/>
      <c r="AL33" s="170"/>
      <c r="AM33" s="171"/>
      <c r="AN33" s="166"/>
      <c r="AO33" s="166"/>
      <c r="AP33" s="166"/>
      <c r="AQ33" s="167"/>
      <c r="AR33" s="168"/>
      <c r="AS33" s="169"/>
      <c r="AT33" s="168"/>
      <c r="AU33" s="170"/>
      <c r="AV33" s="171"/>
      <c r="AW33" s="166"/>
      <c r="AX33" s="166"/>
      <c r="AY33" s="166"/>
      <c r="AZ33" s="167"/>
      <c r="BA33" s="168"/>
      <c r="BB33" s="169"/>
      <c r="BC33" s="168"/>
      <c r="BD33" s="170"/>
      <c r="BE33" s="171"/>
      <c r="BF33" s="166"/>
      <c r="BG33" s="166"/>
      <c r="BH33" s="166"/>
      <c r="BI33" s="167"/>
      <c r="BJ33" s="168"/>
      <c r="BK33" s="169"/>
      <c r="BL33" s="168"/>
      <c r="BM33" s="170"/>
      <c r="BN33" s="171"/>
      <c r="BO33" s="166"/>
      <c r="BP33" s="166"/>
      <c r="BQ33" s="166"/>
      <c r="BR33" s="167"/>
      <c r="BS33" s="168"/>
      <c r="BT33" s="169"/>
      <c r="BU33" s="168"/>
      <c r="BV33" s="170"/>
      <c r="BW33" s="171"/>
      <c r="BX33" s="166"/>
      <c r="BY33" s="166"/>
      <c r="BZ33" s="166"/>
      <c r="CA33" s="167"/>
      <c r="CB33" s="168"/>
      <c r="CC33" s="169"/>
      <c r="CD33" s="168"/>
      <c r="CE33" s="170"/>
      <c r="CF33" s="171"/>
      <c r="CG33" s="166"/>
      <c r="CH33" s="166"/>
      <c r="CI33" s="166"/>
      <c r="CJ33" s="167"/>
      <c r="CK33" s="168"/>
      <c r="CL33" s="169"/>
      <c r="CM33" s="168"/>
      <c r="CN33" s="170"/>
      <c r="CO33" s="171"/>
      <c r="CP33" s="166"/>
      <c r="CQ33" s="166"/>
      <c r="CR33" s="166"/>
      <c r="CS33" s="167"/>
      <c r="CT33" s="168"/>
      <c r="CU33" s="169"/>
      <c r="CV33" s="168"/>
      <c r="CW33" s="170"/>
      <c r="CX33" s="171"/>
      <c r="CY33" s="166"/>
      <c r="CZ33" s="166"/>
      <c r="DA33" s="166"/>
      <c r="DB33" s="167"/>
      <c r="DC33" s="168"/>
      <c r="DD33" s="169"/>
      <c r="DE33" s="168"/>
      <c r="DF33" s="170"/>
      <c r="DG33" s="171"/>
      <c r="DH33" s="166"/>
      <c r="DI33" s="166"/>
      <c r="DJ33" s="166"/>
      <c r="DK33" s="167"/>
      <c r="DL33" s="168"/>
      <c r="DM33" s="169"/>
      <c r="DN33" s="168"/>
      <c r="DO33" s="170"/>
      <c r="DP33" s="171"/>
      <c r="DQ33" s="166"/>
      <c r="DR33" s="166"/>
      <c r="DS33" s="166"/>
      <c r="DT33" s="167"/>
      <c r="DU33" s="168"/>
      <c r="DV33" s="169"/>
      <c r="DW33" s="168"/>
      <c r="DX33" s="170"/>
      <c r="DY33" s="171"/>
      <c r="DZ33" s="166"/>
      <c r="EA33" s="166"/>
      <c r="EB33" s="166"/>
      <c r="EC33" s="167"/>
      <c r="ED33" s="168"/>
      <c r="EE33" s="169"/>
      <c r="EF33" s="168"/>
      <c r="EG33" s="170"/>
      <c r="EH33" s="171"/>
      <c r="EI33" s="166"/>
      <c r="EJ33" s="166"/>
      <c r="EK33" s="166"/>
      <c r="EL33" s="167"/>
      <c r="EM33" s="168"/>
      <c r="EN33" s="169"/>
      <c r="EO33" s="168"/>
      <c r="EP33" s="170"/>
      <c r="EQ33" s="171"/>
      <c r="ER33" s="166"/>
      <c r="ES33" s="166"/>
      <c r="ET33" s="166"/>
      <c r="EU33" s="167"/>
      <c r="EV33" s="168"/>
      <c r="EW33" s="169"/>
      <c r="EX33" s="168"/>
      <c r="EY33" s="170"/>
      <c r="EZ33" s="171"/>
      <c r="FA33" s="166"/>
      <c r="FB33" s="166"/>
      <c r="FC33" s="166"/>
      <c r="FD33" s="167"/>
      <c r="FE33" s="168"/>
      <c r="FF33" s="169"/>
      <c r="FG33" s="168"/>
      <c r="FH33" s="170"/>
      <c r="FI33" s="171"/>
      <c r="FJ33" s="166"/>
      <c r="FK33" s="166"/>
      <c r="FL33" s="166"/>
      <c r="FM33" s="167"/>
      <c r="FN33" s="168"/>
      <c r="FO33" s="169"/>
      <c r="FP33" s="168"/>
      <c r="FQ33" s="170"/>
      <c r="FR33" s="171"/>
      <c r="FS33" s="166"/>
      <c r="FT33" s="166"/>
      <c r="FU33" s="166"/>
      <c r="FV33" s="167"/>
      <c r="FW33" s="168"/>
      <c r="FX33" s="169"/>
      <c r="FY33" s="168"/>
      <c r="FZ33" s="170"/>
      <c r="GA33" s="171"/>
      <c r="GB33" s="166"/>
      <c r="GC33" s="166"/>
      <c r="GD33" s="166"/>
      <c r="GE33" s="167"/>
      <c r="GF33" s="168"/>
      <c r="GG33" s="169"/>
      <c r="GH33" s="168"/>
      <c r="GI33" s="170"/>
      <c r="GJ33" s="171"/>
      <c r="GK33" s="166"/>
      <c r="GL33" s="166"/>
      <c r="GM33" s="166"/>
      <c r="GN33" s="167"/>
      <c r="GO33" s="168"/>
      <c r="GP33" s="169"/>
      <c r="GQ33" s="168"/>
      <c r="GR33" s="170"/>
      <c r="GS33" s="171"/>
      <c r="GT33" s="172"/>
      <c r="GU33" s="116"/>
      <c r="GV33" s="78"/>
      <c r="GW33" s="88"/>
      <c r="GX33" s="88"/>
      <c r="GY33" s="101"/>
      <c r="GZ33" s="102"/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153</v>
      </c>
      <c r="K34" s="496" t="s">
        <v>35</v>
      </c>
      <c r="L34" s="84">
        <v>11710</v>
      </c>
      <c r="M34" s="85">
        <v>42880</v>
      </c>
      <c r="N34" s="68"/>
      <c r="O34" s="86">
        <v>14765</v>
      </c>
      <c r="P34" s="133">
        <f t="shared" si="0"/>
        <v>3055</v>
      </c>
      <c r="Q34" s="137">
        <v>26.5</v>
      </c>
      <c r="R34" s="137"/>
      <c r="S34" s="137"/>
      <c r="T34" s="39">
        <f>Q34*O34</f>
        <v>391272.5</v>
      </c>
      <c r="U34" s="451"/>
      <c r="V34" s="164"/>
      <c r="W34" s="456"/>
      <c r="X34" s="166"/>
      <c r="Y34" s="167"/>
      <c r="Z34" s="168"/>
      <c r="AA34" s="169"/>
      <c r="AB34" s="168"/>
      <c r="AC34" s="170"/>
      <c r="AD34" s="171"/>
      <c r="AE34" s="166"/>
      <c r="AF34" s="166"/>
      <c r="AG34" s="166"/>
      <c r="AH34" s="167"/>
      <c r="AI34" s="168"/>
      <c r="AJ34" s="169"/>
      <c r="AK34" s="168"/>
      <c r="AL34" s="170"/>
      <c r="AM34" s="171"/>
      <c r="AN34" s="166"/>
      <c r="AO34" s="166"/>
      <c r="AP34" s="166"/>
      <c r="AQ34" s="167"/>
      <c r="AR34" s="168"/>
      <c r="AS34" s="169"/>
      <c r="AT34" s="168"/>
      <c r="AU34" s="170"/>
      <c r="AV34" s="171"/>
      <c r="AW34" s="166"/>
      <c r="AX34" s="166"/>
      <c r="AY34" s="166"/>
      <c r="AZ34" s="167"/>
      <c r="BA34" s="168"/>
      <c r="BB34" s="169"/>
      <c r="BC34" s="168"/>
      <c r="BD34" s="170"/>
      <c r="BE34" s="171"/>
      <c r="BF34" s="166"/>
      <c r="BG34" s="166"/>
      <c r="BH34" s="166"/>
      <c r="BI34" s="167"/>
      <c r="BJ34" s="168"/>
      <c r="BK34" s="169"/>
      <c r="BL34" s="168"/>
      <c r="BM34" s="170"/>
      <c r="BN34" s="171"/>
      <c r="BO34" s="166"/>
      <c r="BP34" s="166"/>
      <c r="BQ34" s="166"/>
      <c r="BR34" s="167"/>
      <c r="BS34" s="168"/>
      <c r="BT34" s="169"/>
      <c r="BU34" s="168"/>
      <c r="BV34" s="170"/>
      <c r="BW34" s="171"/>
      <c r="BX34" s="166"/>
      <c r="BY34" s="166"/>
      <c r="BZ34" s="166"/>
      <c r="CA34" s="167"/>
      <c r="CB34" s="168"/>
      <c r="CC34" s="169"/>
      <c r="CD34" s="168"/>
      <c r="CE34" s="170"/>
      <c r="CF34" s="171"/>
      <c r="CG34" s="166"/>
      <c r="CH34" s="166"/>
      <c r="CI34" s="166"/>
      <c r="CJ34" s="167"/>
      <c r="CK34" s="168"/>
      <c r="CL34" s="169"/>
      <c r="CM34" s="168"/>
      <c r="CN34" s="170"/>
      <c r="CO34" s="171"/>
      <c r="CP34" s="166"/>
      <c r="CQ34" s="166"/>
      <c r="CR34" s="166"/>
      <c r="CS34" s="167"/>
      <c r="CT34" s="168"/>
      <c r="CU34" s="169"/>
      <c r="CV34" s="168"/>
      <c r="CW34" s="170"/>
      <c r="CX34" s="171"/>
      <c r="CY34" s="166"/>
      <c r="CZ34" s="166"/>
      <c r="DA34" s="166"/>
      <c r="DB34" s="167"/>
      <c r="DC34" s="168"/>
      <c r="DD34" s="169"/>
      <c r="DE34" s="168"/>
      <c r="DF34" s="170"/>
      <c r="DG34" s="171"/>
      <c r="DH34" s="166"/>
      <c r="DI34" s="166"/>
      <c r="DJ34" s="166"/>
      <c r="DK34" s="167"/>
      <c r="DL34" s="168"/>
      <c r="DM34" s="169"/>
      <c r="DN34" s="168"/>
      <c r="DO34" s="170"/>
      <c r="DP34" s="171"/>
      <c r="DQ34" s="166"/>
      <c r="DR34" s="166"/>
      <c r="DS34" s="166"/>
      <c r="DT34" s="167"/>
      <c r="DU34" s="168"/>
      <c r="DV34" s="169"/>
      <c r="DW34" s="168"/>
      <c r="DX34" s="170"/>
      <c r="DY34" s="171"/>
      <c r="DZ34" s="166"/>
      <c r="EA34" s="166"/>
      <c r="EB34" s="166"/>
      <c r="EC34" s="167"/>
      <c r="ED34" s="168"/>
      <c r="EE34" s="169"/>
      <c r="EF34" s="168"/>
      <c r="EG34" s="170"/>
      <c r="EH34" s="171"/>
      <c r="EI34" s="166"/>
      <c r="EJ34" s="166"/>
      <c r="EK34" s="166"/>
      <c r="EL34" s="167"/>
      <c r="EM34" s="168"/>
      <c r="EN34" s="169"/>
      <c r="EO34" s="168"/>
      <c r="EP34" s="170"/>
      <c r="EQ34" s="171"/>
      <c r="ER34" s="166"/>
      <c r="ES34" s="166"/>
      <c r="ET34" s="166"/>
      <c r="EU34" s="167"/>
      <c r="EV34" s="168"/>
      <c r="EW34" s="169"/>
      <c r="EX34" s="168"/>
      <c r="EY34" s="170"/>
      <c r="EZ34" s="171"/>
      <c r="FA34" s="166"/>
      <c r="FB34" s="166"/>
      <c r="FC34" s="166"/>
      <c r="FD34" s="167"/>
      <c r="FE34" s="168"/>
      <c r="FF34" s="169"/>
      <c r="FG34" s="168"/>
      <c r="FH34" s="170"/>
      <c r="FI34" s="171"/>
      <c r="FJ34" s="166"/>
      <c r="FK34" s="166"/>
      <c r="FL34" s="166"/>
      <c r="FM34" s="167"/>
      <c r="FN34" s="168"/>
      <c r="FO34" s="169"/>
      <c r="FP34" s="168"/>
      <c r="FQ34" s="170"/>
      <c r="FR34" s="171"/>
      <c r="FS34" s="166"/>
      <c r="FT34" s="166"/>
      <c r="FU34" s="166"/>
      <c r="FV34" s="167"/>
      <c r="FW34" s="168"/>
      <c r="FX34" s="169"/>
      <c r="FY34" s="168"/>
      <c r="FZ34" s="170"/>
      <c r="GA34" s="171"/>
      <c r="GB34" s="166"/>
      <c r="GC34" s="166"/>
      <c r="GD34" s="166"/>
      <c r="GE34" s="167"/>
      <c r="GF34" s="168"/>
      <c r="GG34" s="169"/>
      <c r="GH34" s="168"/>
      <c r="GI34" s="170"/>
      <c r="GJ34" s="171"/>
      <c r="GK34" s="166"/>
      <c r="GL34" s="166"/>
      <c r="GM34" s="166"/>
      <c r="GN34" s="167"/>
      <c r="GO34" s="168"/>
      <c r="GP34" s="169"/>
      <c r="GQ34" s="168"/>
      <c r="GR34" s="170"/>
      <c r="GS34" s="171"/>
      <c r="GT34" s="460"/>
      <c r="GU34" s="116"/>
      <c r="GV34" s="78"/>
      <c r="GW34" s="88"/>
      <c r="GX34" s="88"/>
      <c r="GY34" s="101"/>
      <c r="GZ34" s="102"/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33</v>
      </c>
      <c r="K35" s="496" t="s">
        <v>59</v>
      </c>
      <c r="L35" s="84">
        <v>17410</v>
      </c>
      <c r="M35" s="85">
        <v>42881</v>
      </c>
      <c r="N35" s="68"/>
      <c r="O35" s="86">
        <v>25160</v>
      </c>
      <c r="P35" s="133">
        <f t="shared" si="0"/>
        <v>7750</v>
      </c>
      <c r="Q35" s="137">
        <v>26.5</v>
      </c>
      <c r="R35" s="137"/>
      <c r="S35" s="137"/>
      <c r="T35" s="39">
        <f>Q35*O35</f>
        <v>666740</v>
      </c>
      <c r="U35" s="451"/>
      <c r="V35" s="164"/>
      <c r="W35" s="456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172"/>
      <c r="GU35" s="116"/>
      <c r="GV35" s="78"/>
      <c r="GW35" s="88"/>
      <c r="GX35" s="88"/>
      <c r="GY35" s="101"/>
      <c r="GZ35" s="102"/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436</v>
      </c>
      <c r="K36" s="551" t="s">
        <v>46</v>
      </c>
      <c r="L36" s="84">
        <v>11010</v>
      </c>
      <c r="M36" s="85">
        <v>42881</v>
      </c>
      <c r="N36" s="68"/>
      <c r="O36" s="86">
        <v>10675</v>
      </c>
      <c r="P36" s="133">
        <f t="shared" si="0"/>
        <v>-335</v>
      </c>
      <c r="Q36" s="77">
        <v>26.5</v>
      </c>
      <c r="R36" s="137"/>
      <c r="S36" s="137"/>
      <c r="T36" s="39">
        <f>Q36*O36</f>
        <v>282887.5</v>
      </c>
      <c r="U36" s="135"/>
      <c r="V36" s="131"/>
      <c r="W36" s="138"/>
      <c r="X36" s="108"/>
      <c r="Y36" s="109"/>
      <c r="Z36" s="110"/>
      <c r="AA36" s="111"/>
      <c r="AB36" s="110"/>
      <c r="AC36" s="112"/>
      <c r="AD36" s="113"/>
      <c r="AE36" s="108"/>
      <c r="AF36" s="108"/>
      <c r="AG36" s="108"/>
      <c r="AH36" s="109"/>
      <c r="AI36" s="110"/>
      <c r="AJ36" s="111"/>
      <c r="AK36" s="110"/>
      <c r="AL36" s="112"/>
      <c r="AM36" s="113"/>
      <c r="AN36" s="108"/>
      <c r="AO36" s="108"/>
      <c r="AP36" s="108"/>
      <c r="AQ36" s="109"/>
      <c r="AR36" s="110"/>
      <c r="AS36" s="111"/>
      <c r="AT36" s="110"/>
      <c r="AU36" s="112"/>
      <c r="AV36" s="113"/>
      <c r="AW36" s="108"/>
      <c r="AX36" s="108"/>
      <c r="AY36" s="108"/>
      <c r="AZ36" s="109"/>
      <c r="BA36" s="110"/>
      <c r="BB36" s="111"/>
      <c r="BC36" s="110"/>
      <c r="BD36" s="112"/>
      <c r="BE36" s="113"/>
      <c r="BF36" s="108"/>
      <c r="BG36" s="108"/>
      <c r="BH36" s="108"/>
      <c r="BI36" s="109"/>
      <c r="BJ36" s="110"/>
      <c r="BK36" s="111"/>
      <c r="BL36" s="110"/>
      <c r="BM36" s="112"/>
      <c r="BN36" s="113"/>
      <c r="BO36" s="108"/>
      <c r="BP36" s="108"/>
      <c r="BQ36" s="108"/>
      <c r="BR36" s="109"/>
      <c r="BS36" s="110"/>
      <c r="BT36" s="111"/>
      <c r="BU36" s="110"/>
      <c r="BV36" s="112"/>
      <c r="BW36" s="113"/>
      <c r="BX36" s="108"/>
      <c r="BY36" s="108"/>
      <c r="BZ36" s="108"/>
      <c r="CA36" s="109"/>
      <c r="CB36" s="110"/>
      <c r="CC36" s="111"/>
      <c r="CD36" s="110"/>
      <c r="CE36" s="112"/>
      <c r="CF36" s="113"/>
      <c r="CG36" s="108"/>
      <c r="CH36" s="108"/>
      <c r="CI36" s="108"/>
      <c r="CJ36" s="109"/>
      <c r="CK36" s="110"/>
      <c r="CL36" s="111"/>
      <c r="CM36" s="110"/>
      <c r="CN36" s="112"/>
      <c r="CO36" s="113"/>
      <c r="CP36" s="108"/>
      <c r="CQ36" s="108"/>
      <c r="CR36" s="108"/>
      <c r="CS36" s="109"/>
      <c r="CT36" s="110"/>
      <c r="CU36" s="111"/>
      <c r="CV36" s="110"/>
      <c r="CW36" s="112"/>
      <c r="CX36" s="113"/>
      <c r="CY36" s="108"/>
      <c r="CZ36" s="108"/>
      <c r="DA36" s="108"/>
      <c r="DB36" s="109"/>
      <c r="DC36" s="110"/>
      <c r="DD36" s="111"/>
      <c r="DE36" s="110"/>
      <c r="DF36" s="112"/>
      <c r="DG36" s="113"/>
      <c r="DH36" s="108"/>
      <c r="DI36" s="108"/>
      <c r="DJ36" s="108"/>
      <c r="DK36" s="109"/>
      <c r="DL36" s="110"/>
      <c r="DM36" s="111"/>
      <c r="DN36" s="110"/>
      <c r="DO36" s="112"/>
      <c r="DP36" s="113"/>
      <c r="DQ36" s="108"/>
      <c r="DR36" s="108"/>
      <c r="DS36" s="108"/>
      <c r="DT36" s="109"/>
      <c r="DU36" s="110"/>
      <c r="DV36" s="111"/>
      <c r="DW36" s="110"/>
      <c r="DX36" s="112"/>
      <c r="DY36" s="113"/>
      <c r="DZ36" s="108"/>
      <c r="EA36" s="108"/>
      <c r="EB36" s="108"/>
      <c r="EC36" s="109"/>
      <c r="ED36" s="110"/>
      <c r="EE36" s="111"/>
      <c r="EF36" s="110"/>
      <c r="EG36" s="112"/>
      <c r="EH36" s="113"/>
      <c r="EI36" s="108"/>
      <c r="EJ36" s="108"/>
      <c r="EK36" s="108"/>
      <c r="EL36" s="109"/>
      <c r="EM36" s="110"/>
      <c r="EN36" s="111"/>
      <c r="EO36" s="110"/>
      <c r="EP36" s="112"/>
      <c r="EQ36" s="113"/>
      <c r="ER36" s="108"/>
      <c r="ES36" s="108"/>
      <c r="ET36" s="108"/>
      <c r="EU36" s="109"/>
      <c r="EV36" s="110"/>
      <c r="EW36" s="111"/>
      <c r="EX36" s="110"/>
      <c r="EY36" s="112"/>
      <c r="EZ36" s="113"/>
      <c r="FA36" s="108"/>
      <c r="FB36" s="108"/>
      <c r="FC36" s="108"/>
      <c r="FD36" s="109"/>
      <c r="FE36" s="110"/>
      <c r="FF36" s="111"/>
      <c r="FG36" s="110"/>
      <c r="FH36" s="112"/>
      <c r="FI36" s="113"/>
      <c r="FJ36" s="108"/>
      <c r="FK36" s="108"/>
      <c r="FL36" s="108"/>
      <c r="FM36" s="109"/>
      <c r="FN36" s="110"/>
      <c r="FO36" s="111"/>
      <c r="FP36" s="110"/>
      <c r="FQ36" s="112"/>
      <c r="FR36" s="113"/>
      <c r="FS36" s="108"/>
      <c r="FT36" s="108"/>
      <c r="FU36" s="108"/>
      <c r="FV36" s="109"/>
      <c r="FW36" s="110"/>
      <c r="FX36" s="111"/>
      <c r="FY36" s="110"/>
      <c r="FZ36" s="112"/>
      <c r="GA36" s="113"/>
      <c r="GB36" s="108"/>
      <c r="GC36" s="108"/>
      <c r="GD36" s="108"/>
      <c r="GE36" s="109"/>
      <c r="GF36" s="110"/>
      <c r="GG36" s="111"/>
      <c r="GH36" s="110"/>
      <c r="GI36" s="112"/>
      <c r="GJ36" s="113"/>
      <c r="GK36" s="108"/>
      <c r="GL36" s="108"/>
      <c r="GM36" s="108"/>
      <c r="GN36" s="109"/>
      <c r="GO36" s="110"/>
      <c r="GP36" s="111"/>
      <c r="GQ36" s="110"/>
      <c r="GR36" s="112"/>
      <c r="GS36" s="113"/>
      <c r="GT36" s="148"/>
      <c r="GU36" s="116"/>
      <c r="GV36" s="149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437</v>
      </c>
      <c r="K37" s="496" t="s">
        <v>46</v>
      </c>
      <c r="L37" s="84">
        <v>19030</v>
      </c>
      <c r="M37" s="85">
        <v>42883</v>
      </c>
      <c r="N37" s="139"/>
      <c r="O37" s="86">
        <v>10635</v>
      </c>
      <c r="P37" s="133">
        <v>0</v>
      </c>
      <c r="Q37" s="137">
        <v>27.5</v>
      </c>
      <c r="R37" s="137"/>
      <c r="S37" s="130"/>
      <c r="T37" s="39">
        <f>Q37*O37+S37+0</f>
        <v>292462.5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172"/>
      <c r="GU37" s="116"/>
      <c r="GV37" s="150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153</v>
      </c>
      <c r="K38" s="496" t="s">
        <v>438</v>
      </c>
      <c r="L38" s="84"/>
      <c r="M38" s="85">
        <v>42883</v>
      </c>
      <c r="N38" s="139"/>
      <c r="O38" s="86">
        <v>14080</v>
      </c>
      <c r="P38" s="133">
        <f>O38+O37-L37</f>
        <v>5685</v>
      </c>
      <c r="Q38" s="137">
        <v>27.5</v>
      </c>
      <c r="R38" s="137"/>
      <c r="S38" s="130"/>
      <c r="T38" s="39">
        <f>Q38*O38+S38+0</f>
        <v>387200</v>
      </c>
      <c r="U38" s="451"/>
      <c r="V38" s="164"/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33</v>
      </c>
      <c r="K39" s="496" t="s">
        <v>439</v>
      </c>
      <c r="L39" s="84">
        <v>16950</v>
      </c>
      <c r="M39" s="85">
        <v>42884</v>
      </c>
      <c r="N39" s="139"/>
      <c r="O39" s="86">
        <v>21430</v>
      </c>
      <c r="P39" s="133">
        <f t="shared" si="0"/>
        <v>4480</v>
      </c>
      <c r="Q39" s="137">
        <v>27.5</v>
      </c>
      <c r="R39" s="650"/>
      <c r="S39" s="651"/>
      <c r="T39" s="39">
        <f>Q39*O39</f>
        <v>589325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45</v>
      </c>
      <c r="K40" s="496" t="s">
        <v>37</v>
      </c>
      <c r="L40" s="84">
        <v>18240</v>
      </c>
      <c r="M40" s="85">
        <v>42885</v>
      </c>
      <c r="N40" s="68"/>
      <c r="O40" s="86">
        <v>22665</v>
      </c>
      <c r="P40" s="133">
        <f t="shared" si="0"/>
        <v>4425</v>
      </c>
      <c r="Q40" s="137">
        <v>27.5</v>
      </c>
      <c r="R40" s="137"/>
      <c r="S40" s="137"/>
      <c r="T40" s="39">
        <f t="shared" ref="T40:T47" si="2">Q40*O40+S40+0</f>
        <v>623287.5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38</v>
      </c>
      <c r="K41" s="496" t="s">
        <v>440</v>
      </c>
      <c r="L41" s="84">
        <v>17980</v>
      </c>
      <c r="M41" s="85">
        <v>42886</v>
      </c>
      <c r="N41" s="68"/>
      <c r="O41" s="86">
        <v>22750</v>
      </c>
      <c r="P41" s="133">
        <f t="shared" si="0"/>
        <v>4770</v>
      </c>
      <c r="Q41" s="137">
        <v>27.5</v>
      </c>
      <c r="R41" s="137"/>
      <c r="S41" s="137"/>
      <c r="T41" s="39">
        <f t="shared" si="2"/>
        <v>625625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01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01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01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01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01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96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219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219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32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27" t="s">
        <v>28</v>
      </c>
      <c r="N74" s="628"/>
      <c r="O74" s="629">
        <f>SUM(O9:O73)</f>
        <v>701880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239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630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239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94"/>
      <c r="S77" s="594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239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631" t="s">
        <v>29</v>
      </c>
      <c r="P78" s="632"/>
      <c r="Q78" s="632"/>
      <c r="R78" s="252">
        <f>SUM(R9:R77)</f>
        <v>0</v>
      </c>
      <c r="S78" s="591"/>
      <c r="T78" s="254">
        <f>SUM(T9:T77)</f>
        <v>18030660</v>
      </c>
      <c r="U78" s="255"/>
      <c r="V78" s="212"/>
      <c r="W78" s="256">
        <f t="shared" ref="W78:CH78" si="6">SUM(W9:W77)</f>
        <v>68614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61"/>
      <c r="GZ78" s="262">
        <f>SUM(GZ9:GZ77)</f>
        <v>0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76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76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633" t="s">
        <v>30</v>
      </c>
      <c r="P81" s="634"/>
      <c r="Q81" s="634"/>
      <c r="R81" s="592"/>
      <c r="S81" s="592"/>
      <c r="T81" s="637">
        <f>GZ78+GU78+W78+T78+R78</f>
        <v>18099274</v>
      </c>
      <c r="U81" s="638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35"/>
      <c r="P82" s="636"/>
      <c r="Q82" s="636"/>
      <c r="R82" s="593"/>
      <c r="S82" s="593"/>
      <c r="T82" s="639"/>
      <c r="U82" s="640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94"/>
      <c r="R86" s="594"/>
      <c r="S86" s="594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76"/>
      <c r="GZ87"/>
    </row>
    <row r="88" spans="1:208" x14ac:dyDescent="0.25">
      <c r="J88" s="198"/>
      <c r="K88" s="552"/>
      <c r="L88" s="200"/>
      <c r="M88" s="67"/>
      <c r="N88" s="221"/>
      <c r="O88" s="69"/>
      <c r="P88" s="214"/>
      <c r="Q88" s="594"/>
      <c r="R88" s="594"/>
      <c r="S88" s="594"/>
      <c r="T88" s="241"/>
      <c r="U88" s="280"/>
      <c r="GU88"/>
      <c r="GW88" s="275"/>
      <c r="GX88" s="275"/>
      <c r="GY88" s="276"/>
      <c r="GZ88"/>
    </row>
    <row r="89" spans="1:208" x14ac:dyDescent="0.25">
      <c r="J89" s="278"/>
      <c r="K89" s="552"/>
      <c r="L89" s="200"/>
      <c r="M89" s="67"/>
      <c r="N89" s="221"/>
      <c r="O89" s="69"/>
      <c r="P89" s="214"/>
      <c r="Q89" s="594"/>
      <c r="R89" s="594"/>
      <c r="S89" s="594"/>
      <c r="T89" s="241"/>
      <c r="U89" s="280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250"/>
      <c r="N92" s="221"/>
      <c r="O92" s="641"/>
      <c r="P92" s="641"/>
      <c r="Q92" s="641"/>
      <c r="R92" s="594"/>
      <c r="S92" s="594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76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76"/>
      <c r="GZ94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76"/>
      <c r="GZ95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76"/>
      <c r="GZ96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</sheetData>
  <mergeCells count="30"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O92:Q92"/>
    <mergeCell ref="FT1:FZ1"/>
    <mergeCell ref="GC1:GI1"/>
    <mergeCell ref="GL1:GR1"/>
    <mergeCell ref="R4:S4"/>
    <mergeCell ref="R14:S14"/>
    <mergeCell ref="R39:S39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M74:N74"/>
    <mergeCell ref="O74:O75"/>
    <mergeCell ref="O78:Q78"/>
    <mergeCell ref="O81:Q82"/>
    <mergeCell ref="T81:U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CANALES MAYO  2017   </vt:lpstr>
      <vt:lpstr>FOLIOS MAYO 2017   </vt:lpstr>
      <vt:lpstr>Hoja1</vt:lpstr>
      <vt:lpstr>Hoja2</vt:lpstr>
      <vt:lpstr>Hoja3</vt:lpstr>
      <vt:lpstr>Hoja4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2017-06-10T19:41:50Z</dcterms:modified>
</cp:coreProperties>
</file>