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0" windowWidth="24000" windowHeight="9735" firstSheet="5" activeTab="6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CANALES   ABRIL   2018    " sheetId="7" r:id="rId7"/>
    <sheet name="FOLIOS   ABRIL   2018    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7" l="1"/>
  <c r="O20" i="7"/>
  <c r="O17" i="7"/>
  <c r="T24" i="7" l="1"/>
  <c r="P24" i="7"/>
  <c r="T18" i="7"/>
  <c r="P18" i="7"/>
  <c r="T5" i="7" l="1"/>
  <c r="T6" i="7"/>
  <c r="P5" i="7"/>
  <c r="T17" i="5" l="1"/>
  <c r="P17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I105" i="7"/>
  <c r="H105" i="7"/>
  <c r="G105" i="7"/>
  <c r="F105" i="7"/>
  <c r="E105" i="7"/>
  <c r="D105" i="7"/>
  <c r="C105" i="7"/>
  <c r="B105" i="7"/>
  <c r="GZ98" i="7"/>
  <c r="GU98" i="7"/>
  <c r="GS98" i="7"/>
  <c r="GR98" i="7"/>
  <c r="GQ98" i="7"/>
  <c r="GP98" i="7"/>
  <c r="GO98" i="7"/>
  <c r="GN98" i="7"/>
  <c r="GM98" i="7"/>
  <c r="GL98" i="7"/>
  <c r="GK98" i="7"/>
  <c r="GJ98" i="7"/>
  <c r="GI98" i="7"/>
  <c r="GH98" i="7"/>
  <c r="GG98" i="7"/>
  <c r="GF98" i="7"/>
  <c r="GE98" i="7"/>
  <c r="GD98" i="7"/>
  <c r="GC98" i="7"/>
  <c r="GB98" i="7"/>
  <c r="GA98" i="7"/>
  <c r="FZ98" i="7"/>
  <c r="FY98" i="7"/>
  <c r="FX98" i="7"/>
  <c r="FW98" i="7"/>
  <c r="FV98" i="7"/>
  <c r="FU98" i="7"/>
  <c r="FT98" i="7"/>
  <c r="FS98" i="7"/>
  <c r="FR98" i="7"/>
  <c r="FQ98" i="7"/>
  <c r="FP98" i="7"/>
  <c r="FO98" i="7"/>
  <c r="FN98" i="7"/>
  <c r="FM98" i="7"/>
  <c r="FL98" i="7"/>
  <c r="FK98" i="7"/>
  <c r="FJ98" i="7"/>
  <c r="FI98" i="7"/>
  <c r="FH98" i="7"/>
  <c r="FG98" i="7"/>
  <c r="FF98" i="7"/>
  <c r="FE98" i="7"/>
  <c r="FD98" i="7"/>
  <c r="FC98" i="7"/>
  <c r="FB98" i="7"/>
  <c r="FA98" i="7"/>
  <c r="EZ98" i="7"/>
  <c r="EY98" i="7"/>
  <c r="EX98" i="7"/>
  <c r="EW98" i="7"/>
  <c r="EV98" i="7"/>
  <c r="EU98" i="7"/>
  <c r="ET98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R98" i="7"/>
  <c r="T97" i="7"/>
  <c r="T96" i="7"/>
  <c r="T95" i="7"/>
  <c r="T93" i="7"/>
  <c r="T92" i="7"/>
  <c r="T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I41" i="7"/>
  <c r="H41" i="7"/>
  <c r="G41" i="7"/>
  <c r="F41" i="7"/>
  <c r="E41" i="7"/>
  <c r="D41" i="7"/>
  <c r="C41" i="7"/>
  <c r="B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7" i="7"/>
  <c r="P17" i="7"/>
  <c r="T16" i="7"/>
  <c r="P16" i="7"/>
  <c r="T15" i="7"/>
  <c r="P15" i="7"/>
  <c r="T14" i="7"/>
  <c r="P14" i="7"/>
  <c r="T13" i="7"/>
  <c r="P13" i="7"/>
  <c r="O94" i="7"/>
  <c r="T94" i="7" s="1"/>
  <c r="T11" i="7"/>
  <c r="P11" i="7"/>
  <c r="T10" i="7"/>
  <c r="P10" i="7"/>
  <c r="P9" i="7"/>
  <c r="P8" i="7"/>
  <c r="T8" i="7"/>
  <c r="T7" i="7"/>
  <c r="P7" i="7"/>
  <c r="P6" i="7"/>
  <c r="T4" i="7"/>
  <c r="P4" i="7"/>
  <c r="I3" i="7"/>
  <c r="H3" i="7"/>
  <c r="G3" i="7"/>
  <c r="F3" i="7"/>
  <c r="E3" i="7"/>
  <c r="D3" i="7"/>
  <c r="C3" i="7"/>
  <c r="B3" i="7"/>
  <c r="AM1" i="7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P12" i="7" l="1"/>
  <c r="T12" i="7"/>
  <c r="T98" i="7" s="1"/>
  <c r="T101" i="7" s="1"/>
  <c r="O11" i="5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GZ96" i="5"/>
  <c r="GU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R96" i="5"/>
  <c r="T95" i="5"/>
  <c r="T94" i="5"/>
  <c r="T93" i="5"/>
  <c r="O92" i="5"/>
  <c r="T92" i="5" s="1"/>
  <c r="T91" i="5"/>
  <c r="T90" i="5"/>
  <c r="T89" i="5"/>
  <c r="T88" i="5"/>
  <c r="P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I39" i="5"/>
  <c r="H39" i="5"/>
  <c r="G39" i="5"/>
  <c r="F39" i="5"/>
  <c r="E39" i="5"/>
  <c r="D39" i="5"/>
  <c r="C39" i="5"/>
  <c r="B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6" i="5" l="1"/>
  <c r="T99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<sst xmlns="http://schemas.openxmlformats.org/spreadsheetml/2006/main" count="1394" uniqueCount="368">
  <si>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</si>
  <si>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</si>
  <si>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</si>
  <si>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</si>
  <si>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</si>
  <si>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</si>
  <si>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</si>
  <si>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</si>
  <si>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</si>
  <si>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</si>
  <si>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</si>
  <si>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</si>
  <si>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</si>
  <si>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</si>
  <si>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</si>
  <si>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</si>
  <si>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</si>
  <si>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</si>
  <si>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</si>
  <si>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</si>
  <si>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</si>
  <si>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</si>
  <si>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</si>
  <si>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</si>
  <si>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</si>
  <si>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</si>
  <si>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</si>
  <si>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</si>
  <si>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</si>
  <si>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</si>
  <si>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</si>
  <si>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</si>
  <si>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</si>
  <si>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</si>
  <si>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</si>
  <si>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</si>
  <si>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</si>
  <si>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</si>
  <si>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</si>
  <si>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</si>
  <si>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</si>
  <si>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</si>
  <si>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</si>
  <si>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</si>
  <si>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</si>
  <si>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</si>
  <si>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</si>
  <si>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</si>
  <si>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</si>
  <si>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</si>
  <si>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</si>
  <si>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</si>
  <si>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</si>
  <si>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</si>
  <si>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</si>
  <si>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</si>
  <si>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</si>
  <si>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</si>
  <si>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</si>
  <si>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</si>
  <si>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</si>
  <si>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</si>
  <si>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</si>
  <si>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</si>
  <si>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</si>
  <si>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</si>
  <si>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</si>
  <si>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</si>
  <si>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</si>
  <si>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</si>
  <si>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</si>
  <si>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</si>
  <si>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</si>
  <si>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</si>
  <si>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</si>
  <si>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</si>
  <si>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</si>
  <si>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</si>
  <si>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</si>
  <si>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</si>
  <si>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</si>
  <si>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</si>
  <si>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</si>
  <si>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</si>
  <si>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</si>
  <si>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</si>
  <si>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</si>
  <si>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</si>
  <si>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</si>
  <si>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</si>
  <si>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</si>
  <si>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</si>
  <si>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</si>
  <si>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</si>
  <si>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</si>
  <si>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</si>
  <si>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</si>
  <si>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</si>
  <si>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</si>
  <si>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</si>
  <si>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</si>
  <si>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</si>
  <si>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</si>
  <si>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</si>
  <si>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</si>
  <si>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</si>
  <si>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</si>
  <si>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</si>
  <si>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</si>
  <si>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</si>
  <si>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</si>
  <si>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</si>
  <si>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</si>
  <si>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</si>
  <si>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</si>
  <si>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</si>
  <si>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</si>
  <si>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</si>
  <si>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</si>
  <si>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</si>
  <si>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</si>
  <si>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</si>
  <si>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</si>
  <si>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</si>
  <si>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</si>
  <si>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</si>
  <si>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</si>
  <si>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</si>
  <si>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</si>
  <si>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</si>
  <si>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</si>
  <si>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</si>
  <si>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</si>
  <si>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</si>
  <si>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</si>
  <si>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</si>
  <si>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</si>
  <si>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</si>
  <si>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</si>
  <si>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</si>
  <si>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</si>
  <si>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</si>
  <si>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</si>
  <si>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</si>
  <si>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</si>
  <si>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</si>
  <si>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</si>
  <si>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</si>
  <si>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</si>
  <si>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</si>
  <si>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</si>
  <si>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</si>
  <si>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</si>
  <si>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</si>
  <si>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</si>
  <si>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</si>
  <si>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</si>
  <si>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</si>
  <si>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</si>
  <si>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</si>
  <si>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</si>
  <si>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</si>
  <si>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</si>
  <si>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</si>
  <si>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</si>
  <si>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</si>
  <si>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</si>
  <si>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</si>
  <si>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</si>
  <si>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</si>
  <si>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</si>
  <si>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</si>
  <si>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</si>
  <si>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</si>
  <si>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</si>
  <si>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</si>
  <si>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</si>
  <si>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</si>
  <si>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</si>
  <si>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</si>
  <si>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</si>
  <si>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</si>
  <si>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</si>
  <si>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</si>
  <si>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</si>
  <si>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</si>
  <si>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</si>
  <si>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</si>
  <si>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</si>
  <si>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</si>
  <si>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</si>
  <si>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</si>
  <si>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</si>
  <si>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</si>
  <si>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</si>
  <si>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</si>
  <si>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</si>
  <si>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</si>
  <si>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</si>
  <si>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</si>
  <si>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</si>
  <si>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</si>
  <si>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</si>
  <si>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</si>
  <si>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</si>
  <si>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</si>
  <si>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</si>
  <si>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</si>
  <si>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</si>
  <si>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</si>
  <si>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</si>
  <si>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</si>
  <si>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</si>
  <si>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</si>
  <si>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</si>
  <si>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</si>
  <si>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</si>
  <si>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</si>
  <si>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</si>
  <si>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</si>
  <si>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</si>
  <si>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</si>
  <si>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</si>
  <si>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</si>
  <si>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</si>
  <si>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</si>
  <si>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</si>
  <si>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</si>
  <si>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</si>
  <si>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</si>
  <si>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</si>
  <si>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</si>
  <si>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</si>
  <si>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</si>
  <si>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</si>
  <si>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</si>
  <si>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</si>
  <si>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</si>
  <si>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</si>
  <si>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</si>
  <si>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</si>
  <si>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</si>
  <si>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</si>
  <si>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</si>
  <si>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</si>
  <si>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</si>
  <si>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</si>
  <si>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</si>
  <si>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</si>
  <si>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</si>
  <si>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</si>
  <si>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</si>
  <si>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</si>
  <si>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</si>
  <si>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</si>
  <si>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</si>
  <si>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</si>
  <si>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</si>
  <si>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</si>
  <si>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</si>
  <si>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</si>
  <si>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</si>
  <si>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</si>
  <si>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</si>
  <si>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</si>
  <si>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</si>
  <si>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</si>
  <si>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</si>
  <si>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</si>
  <si>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</si>
  <si>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</si>
  <si>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</si>
  <si>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</si>
  <si>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</si>
  <si>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</si>
  <si>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</si>
  <si>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</si>
  <si>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</si>
  <si>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</si>
  <si>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</si>
  <si>
    <t>ENTRADAS DEL MES DE     A B R I L                         2 0 1 8</t>
  </si>
  <si>
    <t>ENTRADAS   DEL  MES   DE    A B R I L               2 0 1 8</t>
  </si>
  <si>
    <t xml:space="preserve">PORCICOLA SAN BERNARDO </t>
  </si>
  <si>
    <t xml:space="preserve">CANALES 250 </t>
  </si>
  <si>
    <t xml:space="preserve">CANALES 200 </t>
  </si>
  <si>
    <t>CANALES 201</t>
  </si>
  <si>
    <t>AGROPÉCUARIA EL TOPETE</t>
  </si>
  <si>
    <t xml:space="preserve">AGROPECUARIA EL DORADO </t>
  </si>
  <si>
    <t>CANALES  249</t>
  </si>
  <si>
    <t>CANALES  200</t>
  </si>
  <si>
    <t>AGROPECUARIA TOPETE</t>
  </si>
  <si>
    <t>CANALES  245-1</t>
  </si>
  <si>
    <r>
      <t xml:space="preserve">AGROPECUARIA TOPETE </t>
    </r>
    <r>
      <rPr>
        <b/>
        <sz val="12"/>
        <color rgb="FF0000FF"/>
        <rFont val="Calibri"/>
        <family val="2"/>
        <scheme val="minor"/>
      </rPr>
      <t xml:space="preserve"> 249</t>
    </r>
  </si>
  <si>
    <t>PORCICOLA LAS RESES</t>
  </si>
  <si>
    <t>6015--6016</t>
  </si>
  <si>
    <t>1520-1521</t>
  </si>
  <si>
    <t>2844-2845</t>
  </si>
  <si>
    <t>2903--2904</t>
  </si>
  <si>
    <t>1528--1529</t>
  </si>
  <si>
    <t>2850--2851</t>
  </si>
  <si>
    <t>2912--2913</t>
  </si>
  <si>
    <t>1537--1538</t>
  </si>
  <si>
    <t>Rivera A9005</t>
  </si>
  <si>
    <t>Rivers A9006</t>
  </si>
  <si>
    <t>5645--5646</t>
  </si>
  <si>
    <t>2915--2916</t>
  </si>
  <si>
    <t>1546--1547</t>
  </si>
  <si>
    <t>2859--2860</t>
  </si>
  <si>
    <t>2862--2863</t>
  </si>
  <si>
    <t>A FAVOR</t>
  </si>
  <si>
    <t>6035--6036</t>
  </si>
  <si>
    <t>2866--2867</t>
  </si>
  <si>
    <t>APLICADO</t>
  </si>
  <si>
    <t>.</t>
  </si>
  <si>
    <t>1557--1558</t>
  </si>
  <si>
    <t>Rivera A9027</t>
  </si>
  <si>
    <t>Rivera A9030</t>
  </si>
  <si>
    <t>Rivera A9034</t>
  </si>
  <si>
    <t>2923--2924</t>
  </si>
  <si>
    <t>5864--5865</t>
  </si>
  <si>
    <t>2893--2894</t>
  </si>
  <si>
    <t>2873--2874</t>
  </si>
  <si>
    <t>CARNES SELECTAS AL 100 SA DE CV</t>
  </si>
  <si>
    <t>B-7918--------B-7919</t>
  </si>
  <si>
    <t>CANALES 245-1</t>
  </si>
  <si>
    <t>CANALES 80</t>
  </si>
  <si>
    <t>MIRASOL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</si>
  <si>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</si>
  <si>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</si>
  <si>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124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</si>
  <si>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</si>
  <si>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260</t>
    </r>
  </si>
  <si>
    <t>5061--5062</t>
  </si>
  <si>
    <t>2947--2967</t>
  </si>
  <si>
    <t>2897--2903</t>
  </si>
  <si>
    <t>2953--2958</t>
  </si>
  <si>
    <t>2899--2904</t>
  </si>
  <si>
    <t>Rivera A-9045</t>
  </si>
  <si>
    <t>Rivera A-9046</t>
  </si>
  <si>
    <t>1356--1357--1358</t>
  </si>
  <si>
    <t>1576--1577</t>
  </si>
  <si>
    <t>6074--6075</t>
  </si>
  <si>
    <t>6080--6081--6082</t>
  </si>
  <si>
    <t>6081--6082</t>
  </si>
  <si>
    <t>PUE--3436</t>
  </si>
  <si>
    <t>CANALES  247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</si>
  <si>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 257</t>
    </r>
  </si>
  <si>
    <t>CANALES 79</t>
  </si>
  <si>
    <t>AGROPECUARIA LAS RESES  128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</si>
  <si>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128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</si>
  <si>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 xml:space="preserve">200    </t>
    </r>
    <r>
      <rPr>
        <b/>
        <sz val="14"/>
        <color rgb="FFFF0000"/>
        <rFont val="Calibri"/>
        <family val="2"/>
        <scheme val="minor"/>
      </rPr>
      <t xml:space="preserve"> (  1   )</t>
    </r>
  </si>
  <si>
    <r>
      <t xml:space="preserve">AGROPECUARIA LA GABY </t>
    </r>
    <r>
      <rPr>
        <b/>
        <sz val="14"/>
        <color rgb="FF0000FF"/>
        <rFont val="Calibri"/>
        <family val="2"/>
        <scheme val="minor"/>
      </rPr>
      <t xml:space="preserve"> 200 </t>
    </r>
    <r>
      <rPr>
        <b/>
        <sz val="14"/>
        <color rgb="FFC00000"/>
        <rFont val="Calibri"/>
        <family val="2"/>
        <scheme val="minor"/>
      </rPr>
      <t xml:space="preserve">  (  1  )</t>
    </r>
  </si>
  <si>
    <t>CANALES 260</t>
  </si>
  <si>
    <r>
      <rPr>
        <b/>
        <sz val="12"/>
        <color theme="1"/>
        <rFont val="Calibri"/>
        <family val="2"/>
        <scheme val="minor"/>
      </rPr>
      <t>AGROPECUARIA LA GABY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259 </t>
    </r>
    <r>
      <rPr>
        <b/>
        <sz val="14"/>
        <color rgb="FFFF0000"/>
        <rFont val="Calibri"/>
        <family val="2"/>
        <scheme val="minor"/>
      </rPr>
      <t xml:space="preserve"> (  1  )</t>
    </r>
  </si>
  <si>
    <t>2966--2967</t>
  </si>
  <si>
    <t>2987--2988</t>
  </si>
  <si>
    <r>
      <t xml:space="preserve">SAID JUAN PABLO TORRES NEGRETE   </t>
    </r>
    <r>
      <rPr>
        <b/>
        <sz val="12"/>
        <color rgb="FF0000FF"/>
        <rFont val="Calibri"/>
        <family val="1"/>
        <scheme val="minor"/>
      </rPr>
      <t>249</t>
    </r>
  </si>
  <si>
    <t>2974--2975--2976--NC-123</t>
  </si>
  <si>
    <t>CANALES 270-1</t>
  </si>
  <si>
    <t>1568--1569--NC-50</t>
  </si>
  <si>
    <t>6087--6088--NC-336</t>
  </si>
  <si>
    <t>6614--6615</t>
  </si>
  <si>
    <t>2994--2995</t>
  </si>
  <si>
    <t>Rivera A-9104</t>
  </si>
  <si>
    <t>Rivera A-9105</t>
  </si>
  <si>
    <t>Rivera A-9106</t>
  </si>
  <si>
    <t>9-ABR--10-ABR</t>
  </si>
  <si>
    <t>SE PAGA EN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</si>
</sst>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i/>
      <sz val="12"/>
      <color rgb="FF0000FF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70C0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 wrapText="1"/>
    </xf>
    <xf numFmtId="1" fontId="33" fillId="6" borderId="18" xfId="0" applyNumberFormat="1" applyFont="1" applyFill="1" applyBorder="1" applyAlignment="1">
      <alignment horizontal="center" wrapText="1"/>
    </xf>
    <xf numFmtId="164" fontId="26" fillId="6" borderId="18" xfId="0" applyNumberFormat="1" applyFont="1" applyFill="1" applyBorder="1" applyAlignment="1">
      <alignment horizontal="left"/>
    </xf>
    <xf numFmtId="165" fontId="27" fillId="6" borderId="19" xfId="0" applyNumberFormat="1" applyFont="1" applyFill="1" applyBorder="1"/>
    <xf numFmtId="164" fontId="33" fillId="15" borderId="4" xfId="0" applyNumberFormat="1" applyFont="1" applyFill="1" applyBorder="1" applyAlignment="1">
      <alignment horizontal="center"/>
    </xf>
    <xf numFmtId="0" fontId="33" fillId="0" borderId="18" xfId="0" applyFont="1" applyFill="1" applyBorder="1" applyAlignment="1">
      <alignment horizontal="left"/>
    </xf>
    <xf numFmtId="4" fontId="33" fillId="0" borderId="18" xfId="0" applyNumberFormat="1" applyFont="1" applyFill="1" applyBorder="1"/>
    <xf numFmtId="166" fontId="33" fillId="0" borderId="18" xfId="0" applyNumberFormat="1" applyFont="1" applyFill="1" applyBorder="1" applyAlignment="1">
      <alignment horizontal="center"/>
    </xf>
    <xf numFmtId="4" fontId="33" fillId="0" borderId="18" xfId="0" applyNumberFormat="1" applyFont="1" applyFill="1" applyBorder="1" applyAlignment="1">
      <alignment horizontal="right"/>
    </xf>
    <xf numFmtId="4" fontId="44" fillId="0" borderId="0" xfId="0" applyNumberFormat="1" applyFont="1" applyFill="1"/>
    <xf numFmtId="4" fontId="64" fillId="0" borderId="0" xfId="0" applyNumberFormat="1" applyFont="1" applyFill="1"/>
    <xf numFmtId="0" fontId="33" fillId="0" borderId="4" xfId="0" applyFont="1" applyFill="1" applyBorder="1"/>
    <xf numFmtId="0" fontId="33" fillId="0" borderId="4" xfId="0" applyFont="1" applyFill="1" applyBorder="1" applyAlignment="1">
      <alignment horizontal="left" wrapText="1"/>
    </xf>
    <xf numFmtId="4" fontId="16" fillId="0" borderId="4" xfId="0" applyNumberFormat="1" applyFont="1" applyFill="1" applyBorder="1"/>
    <xf numFmtId="166" fontId="16" fillId="0" borderId="4" xfId="0" applyNumberFormat="1" applyFont="1" applyFill="1" applyBorder="1" applyAlignment="1">
      <alignment horizontal="center"/>
    </xf>
    <xf numFmtId="4" fontId="16" fillId="0" borderId="4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wrapText="1"/>
    </xf>
    <xf numFmtId="1" fontId="33" fillId="6" borderId="4" xfId="0" applyNumberFormat="1" applyFont="1" applyFill="1" applyBorder="1" applyAlignment="1">
      <alignment horizontal="center" wrapText="1"/>
    </xf>
    <xf numFmtId="1" fontId="33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/>
    <xf numFmtId="1" fontId="53" fillId="0" borderId="4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" fontId="16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/>
    <xf numFmtId="16" fontId="67" fillId="0" borderId="4" xfId="0" applyNumberFormat="1" applyFont="1" applyFill="1" applyBorder="1" applyAlignment="1">
      <alignment horizontal="center"/>
    </xf>
    <xf numFmtId="0" fontId="67" fillId="0" borderId="4" xfId="0" applyFont="1" applyFill="1" applyBorder="1" applyAlignment="1">
      <alignment horizontal="center"/>
    </xf>
    <xf numFmtId="164" fontId="67" fillId="0" borderId="4" xfId="0" applyNumberFormat="1" applyFont="1" applyFill="1" applyBorder="1"/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164" fontId="39" fillId="6" borderId="1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  <color rgb="FFFF99FF"/>
      <color rgb="FFCCE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2371725</xdr:colOff>
      <xdr:row>37</xdr:row>
      <xdr:rowOff>123825</xdr:rowOff>
    </xdr:from>
    <xdr:to>
      <xdr:col>10</xdr:col>
      <xdr:colOff>104775</xdr:colOff>
      <xdr:row>38</xdr:row>
      <xdr:rowOff>219075</xdr:rowOff>
    </xdr:to>
    <xdr:sp macro="" textlink="">
      <xdr:nvSpPr>
        <xdr:cNvPr id="2" name="Cerrar llave 1"/>
        <xdr:cNvSpPr/>
      </xdr:nvSpPr>
      <xdr:spPr>
        <a:xfrm>
          <a:off x="2371725" y="9191625"/>
          <a:ext cx="438150" cy="3333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2295526</xdr:colOff>
      <xdr:row>39</xdr:row>
      <xdr:rowOff>95250</xdr:rowOff>
    </xdr:from>
    <xdr:to>
      <xdr:col>9</xdr:col>
      <xdr:colOff>2581276</xdr:colOff>
      <xdr:row>40</xdr:row>
      <xdr:rowOff>352425</xdr:rowOff>
    </xdr:to>
    <xdr:sp macro="" textlink="">
      <xdr:nvSpPr>
        <xdr:cNvPr id="3" name="Abrir llave 2"/>
        <xdr:cNvSpPr/>
      </xdr:nvSpPr>
      <xdr:spPr>
        <a:xfrm>
          <a:off x="2295526" y="9639300"/>
          <a:ext cx="285750" cy="49530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4" t="s">
        <v>37</v>
      </c>
      <c r="K1" s="604"/>
      <c r="L1" s="604"/>
      <c r="M1" s="604"/>
      <c r="N1" s="604"/>
      <c r="O1" s="604"/>
      <c r="P1" s="604"/>
      <c r="Q1" s="604"/>
      <c r="R1" s="6"/>
      <c r="S1" s="6"/>
      <c r="T1" s="6"/>
      <c r="U1" s="7">
        <v>1</v>
      </c>
      <c r="W1" s="9" t="s">
        <v>1</v>
      </c>
      <c r="X1" s="605"/>
      <c r="Y1" s="605"/>
      <c r="Z1" s="605"/>
      <c r="AA1" s="605"/>
      <c r="AB1" s="605"/>
      <c r="AC1" s="605"/>
      <c r="AD1" s="10" t="e">
        <f>#REF!+1</f>
        <v>#REF!</v>
      </c>
      <c r="AF1" s="603" t="e">
        <f>#REF!</f>
        <v>#REF!</v>
      </c>
      <c r="AG1" s="603"/>
      <c r="AH1" s="603"/>
      <c r="AI1" s="603"/>
      <c r="AJ1" s="603"/>
      <c r="AK1" s="603"/>
      <c r="AL1" s="603"/>
      <c r="AM1" s="10" t="e">
        <f>AD1+1</f>
        <v>#REF!</v>
      </c>
      <c r="AO1" s="603" t="e">
        <f>AF1</f>
        <v>#REF!</v>
      </c>
      <c r="AP1" s="603"/>
      <c r="AQ1" s="603"/>
      <c r="AR1" s="603"/>
      <c r="AS1" s="603"/>
      <c r="AT1" s="603"/>
      <c r="AU1" s="603"/>
      <c r="AV1" s="10" t="e">
        <f>AM1+1</f>
        <v>#REF!</v>
      </c>
      <c r="AX1" s="603" t="e">
        <f>AO1</f>
        <v>#REF!</v>
      </c>
      <c r="AY1" s="603"/>
      <c r="AZ1" s="603"/>
      <c r="BA1" s="603"/>
      <c r="BB1" s="603"/>
      <c r="BC1" s="603"/>
      <c r="BD1" s="603"/>
      <c r="BE1" s="10" t="e">
        <f>AV1+1</f>
        <v>#REF!</v>
      </c>
      <c r="BG1" s="603" t="e">
        <f>AX1</f>
        <v>#REF!</v>
      </c>
      <c r="BH1" s="603"/>
      <c r="BI1" s="603"/>
      <c r="BJ1" s="603"/>
      <c r="BK1" s="603"/>
      <c r="BL1" s="603"/>
      <c r="BM1" s="603"/>
      <c r="BN1" s="10" t="e">
        <f>BE1+1</f>
        <v>#REF!</v>
      </c>
      <c r="BP1" s="603" t="e">
        <f>BG1</f>
        <v>#REF!</v>
      </c>
      <c r="BQ1" s="603"/>
      <c r="BR1" s="603"/>
      <c r="BS1" s="603"/>
      <c r="BT1" s="603"/>
      <c r="BU1" s="603"/>
      <c r="BV1" s="603"/>
      <c r="BW1" s="10" t="e">
        <f>BN1+1</f>
        <v>#REF!</v>
      </c>
      <c r="BY1" s="603" t="e">
        <f>BP1</f>
        <v>#REF!</v>
      </c>
      <c r="BZ1" s="603"/>
      <c r="CA1" s="603"/>
      <c r="CB1" s="603"/>
      <c r="CC1" s="603"/>
      <c r="CD1" s="603"/>
      <c r="CE1" s="603"/>
      <c r="CF1" s="10" t="e">
        <f>BW1+1</f>
        <v>#REF!</v>
      </c>
      <c r="CH1" s="603" t="e">
        <f>BY1</f>
        <v>#REF!</v>
      </c>
      <c r="CI1" s="603"/>
      <c r="CJ1" s="603"/>
      <c r="CK1" s="603"/>
      <c r="CL1" s="603"/>
      <c r="CM1" s="603"/>
      <c r="CN1" s="603"/>
      <c r="CO1" s="10" t="e">
        <f>CF1+1</f>
        <v>#REF!</v>
      </c>
      <c r="CQ1" s="603" t="e">
        <f>CH1</f>
        <v>#REF!</v>
      </c>
      <c r="CR1" s="603"/>
      <c r="CS1" s="603"/>
      <c r="CT1" s="603"/>
      <c r="CU1" s="603"/>
      <c r="CV1" s="603"/>
      <c r="CW1" s="603"/>
      <c r="CX1" s="10" t="e">
        <f>CO1+1</f>
        <v>#REF!</v>
      </c>
      <c r="CZ1" s="603" t="e">
        <f>CQ1</f>
        <v>#REF!</v>
      </c>
      <c r="DA1" s="603"/>
      <c r="DB1" s="603"/>
      <c r="DC1" s="603"/>
      <c r="DD1" s="603"/>
      <c r="DE1" s="603"/>
      <c r="DF1" s="603"/>
      <c r="DG1" s="10" t="e">
        <f>CX1+1</f>
        <v>#REF!</v>
      </c>
      <c r="DI1" s="603" t="e">
        <f>CZ1</f>
        <v>#REF!</v>
      </c>
      <c r="DJ1" s="603"/>
      <c r="DK1" s="603"/>
      <c r="DL1" s="603"/>
      <c r="DM1" s="603"/>
      <c r="DN1" s="603"/>
      <c r="DO1" s="603"/>
      <c r="DP1" s="10" t="e">
        <f>DG1+1</f>
        <v>#REF!</v>
      </c>
      <c r="DR1" s="603" t="e">
        <f>DI1</f>
        <v>#REF!</v>
      </c>
      <c r="DS1" s="603"/>
      <c r="DT1" s="603"/>
      <c r="DU1" s="603"/>
      <c r="DV1" s="603"/>
      <c r="DW1" s="603"/>
      <c r="DX1" s="603"/>
      <c r="DY1" s="10" t="e">
        <f>DP1+1</f>
        <v>#REF!</v>
      </c>
      <c r="EA1" s="603" t="e">
        <f>DR1</f>
        <v>#REF!</v>
      </c>
      <c r="EB1" s="603"/>
      <c r="EC1" s="603"/>
      <c r="ED1" s="603"/>
      <c r="EE1" s="603"/>
      <c r="EF1" s="603"/>
      <c r="EG1" s="603"/>
      <c r="EH1" s="10" t="e">
        <f>DY1+1</f>
        <v>#REF!</v>
      </c>
      <c r="EJ1" s="603" t="e">
        <f>EA1</f>
        <v>#REF!</v>
      </c>
      <c r="EK1" s="603"/>
      <c r="EL1" s="603"/>
      <c r="EM1" s="603"/>
      <c r="EN1" s="603"/>
      <c r="EO1" s="603"/>
      <c r="EP1" s="603"/>
      <c r="EQ1" s="10" t="e">
        <f>EH1+1</f>
        <v>#REF!</v>
      </c>
      <c r="ES1" s="603" t="e">
        <f>EJ1</f>
        <v>#REF!</v>
      </c>
      <c r="ET1" s="603"/>
      <c r="EU1" s="603"/>
      <c r="EV1" s="603"/>
      <c r="EW1" s="603"/>
      <c r="EX1" s="603"/>
      <c r="EY1" s="603"/>
      <c r="EZ1" s="10" t="e">
        <f>EQ1+1</f>
        <v>#REF!</v>
      </c>
      <c r="FB1" s="603" t="e">
        <f>ES1</f>
        <v>#REF!</v>
      </c>
      <c r="FC1" s="603"/>
      <c r="FD1" s="603"/>
      <c r="FE1" s="603"/>
      <c r="FF1" s="603"/>
      <c r="FG1" s="603"/>
      <c r="FH1" s="603"/>
      <c r="FI1" s="10" t="e">
        <f>EZ1+1</f>
        <v>#REF!</v>
      </c>
      <c r="FK1" s="603" t="e">
        <f>FB1</f>
        <v>#REF!</v>
      </c>
      <c r="FL1" s="603"/>
      <c r="FM1" s="603"/>
      <c r="FN1" s="603"/>
      <c r="FO1" s="603"/>
      <c r="FP1" s="603"/>
      <c r="FQ1" s="603"/>
      <c r="FR1" s="10" t="e">
        <f>FI1+1</f>
        <v>#REF!</v>
      </c>
      <c r="FT1" s="603" t="e">
        <f>FK1</f>
        <v>#REF!</v>
      </c>
      <c r="FU1" s="603"/>
      <c r="FV1" s="603"/>
      <c r="FW1" s="603"/>
      <c r="FX1" s="603"/>
      <c r="FY1" s="603"/>
      <c r="FZ1" s="603"/>
      <c r="GA1" s="10" t="e">
        <f>FR1+1</f>
        <v>#REF!</v>
      </c>
      <c r="GC1" s="603" t="e">
        <f>FT1</f>
        <v>#REF!</v>
      </c>
      <c r="GD1" s="603"/>
      <c r="GE1" s="603"/>
      <c r="GF1" s="603"/>
      <c r="GG1" s="603"/>
      <c r="GH1" s="603"/>
      <c r="GI1" s="603"/>
      <c r="GJ1" s="10" t="e">
        <f>GA1+1</f>
        <v>#REF!</v>
      </c>
      <c r="GL1" s="603" t="e">
        <f>GC1</f>
        <v>#REF!</v>
      </c>
      <c r="GM1" s="603"/>
      <c r="GN1" s="603"/>
      <c r="GO1" s="603"/>
      <c r="GP1" s="603"/>
      <c r="GQ1" s="603"/>
      <c r="GR1" s="60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531" t="s">
        <v>165</v>
      </c>
      <c r="GZ4" s="532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531"/>
      <c r="GZ5" s="532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31" t="s">
        <v>165</v>
      </c>
      <c r="GZ6" s="532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33" t="s">
        <v>165</v>
      </c>
      <c r="GZ7" s="534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533" t="s">
        <v>165</v>
      </c>
      <c r="GZ8" s="534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535" t="s">
        <v>165</v>
      </c>
      <c r="GZ9" s="534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535" t="s">
        <v>165</v>
      </c>
      <c r="GZ10" s="534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535" t="s">
        <v>165</v>
      </c>
      <c r="GZ11" s="534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535" t="s">
        <v>165</v>
      </c>
      <c r="GZ12" s="534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535" t="s">
        <v>165</v>
      </c>
      <c r="GZ13" s="534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535" t="s">
        <v>165</v>
      </c>
      <c r="GZ14" s="534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535" t="s">
        <v>165</v>
      </c>
      <c r="GZ15" s="534">
        <v>2320</v>
      </c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0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535" t="s">
        <v>165</v>
      </c>
      <c r="GZ16" s="534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533" t="s">
        <v>165</v>
      </c>
      <c r="GZ17" s="534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610"/>
      <c r="S18" s="611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535" t="s">
        <v>165</v>
      </c>
      <c r="GZ18" s="534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535" t="s">
        <v>165</v>
      </c>
      <c r="GZ19" s="534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610"/>
      <c r="S20" s="611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535" t="s">
        <v>165</v>
      </c>
      <c r="GZ20" s="534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535" t="s">
        <v>165</v>
      </c>
      <c r="GZ21" s="534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530" t="s">
        <v>199</v>
      </c>
      <c r="GZ22" s="93">
        <v>4176</v>
      </c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6" t="s">
        <v>99</v>
      </c>
      <c r="K23" s="467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601" t="s">
        <v>103</v>
      </c>
      <c r="S23" s="602"/>
      <c r="T23" s="465">
        <f t="shared" si="2"/>
        <v>549376</v>
      </c>
      <c r="U23" s="471" t="s">
        <v>101</v>
      </c>
      <c r="V23" s="472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530" t="s">
        <v>200</v>
      </c>
      <c r="GZ23" s="93">
        <v>0</v>
      </c>
      <c r="HA23" s="118"/>
      <c r="HB23" s="118"/>
    </row>
    <row r="24" spans="2:210" ht="3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3" t="s">
        <v>123</v>
      </c>
      <c r="O24" s="107">
        <f>26635-120</f>
        <v>26515</v>
      </c>
      <c r="P24" s="153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4" t="s">
        <v>113</v>
      </c>
      <c r="V24" s="475">
        <v>43132</v>
      </c>
      <c r="W24" s="476">
        <v>16588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43132</v>
      </c>
      <c r="GU24" s="138"/>
      <c r="GV24" s="124"/>
      <c r="GW24" s="115"/>
      <c r="GX24" s="115"/>
      <c r="GY24" s="530" t="s">
        <v>199</v>
      </c>
      <c r="GZ24" s="93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3" t="s">
        <v>131</v>
      </c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4" t="s">
        <v>113</v>
      </c>
      <c r="V25" s="475">
        <v>43137</v>
      </c>
      <c r="W25" s="476">
        <v>18774.599999999999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43137</v>
      </c>
      <c r="GU25" s="138"/>
      <c r="GV25" s="100"/>
      <c r="GW25" s="115"/>
      <c r="GX25" s="115"/>
      <c r="GY25" s="530" t="s">
        <v>199</v>
      </c>
      <c r="GZ25" s="93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530" t="s">
        <v>199</v>
      </c>
      <c r="GZ26" s="93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3" t="s">
        <v>132</v>
      </c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4" t="s">
        <v>67</v>
      </c>
      <c r="V27" s="475">
        <v>43137</v>
      </c>
      <c r="W27" s="476">
        <v>18850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43137</v>
      </c>
      <c r="GU27" s="138"/>
      <c r="GV27" s="100">
        <v>22176</v>
      </c>
      <c r="GW27" s="115" t="s">
        <v>93</v>
      </c>
      <c r="GX27" s="115"/>
      <c r="GY27" s="529" t="s">
        <v>199</v>
      </c>
      <c r="GZ27" s="93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3" t="s">
        <v>133</v>
      </c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4" t="s">
        <v>67</v>
      </c>
      <c r="V28" s="475">
        <v>43137</v>
      </c>
      <c r="W28" s="476">
        <v>9802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43137</v>
      </c>
      <c r="GU28" s="138"/>
      <c r="GV28" s="100">
        <v>17584</v>
      </c>
      <c r="GW28" s="115" t="s">
        <v>92</v>
      </c>
      <c r="GX28" s="115"/>
      <c r="GY28" s="529" t="s">
        <v>201</v>
      </c>
      <c r="GZ28" s="93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3" t="s">
        <v>141</v>
      </c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4" t="s">
        <v>113</v>
      </c>
      <c r="V29" s="475">
        <v>43139</v>
      </c>
      <c r="W29" s="476">
        <v>9802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43139</v>
      </c>
      <c r="GU29" s="138"/>
      <c r="GV29" s="100">
        <v>17584</v>
      </c>
      <c r="GW29" s="115" t="s">
        <v>126</v>
      </c>
      <c r="GX29" s="115"/>
      <c r="GY29" s="529" t="s">
        <v>199</v>
      </c>
      <c r="GZ29" s="93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3" t="s">
        <v>139</v>
      </c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4" t="s">
        <v>113</v>
      </c>
      <c r="V30" s="475">
        <v>43138</v>
      </c>
      <c r="W30" s="476">
        <v>16588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43138</v>
      </c>
      <c r="GU30" s="138"/>
      <c r="GV30" s="100"/>
      <c r="GW30" s="115"/>
      <c r="GX30" s="115"/>
      <c r="GY30" s="529" t="s">
        <v>199</v>
      </c>
      <c r="GZ30" s="93">
        <v>4176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3" t="s">
        <v>143</v>
      </c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4" t="s">
        <v>113</v>
      </c>
      <c r="V31" s="475">
        <v>43143</v>
      </c>
      <c r="W31" s="476">
        <v>18774.599999999999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43143</v>
      </c>
      <c r="GU31" s="138"/>
      <c r="GV31" s="100">
        <v>22176</v>
      </c>
      <c r="GW31" s="115" t="s">
        <v>127</v>
      </c>
      <c r="GX31" s="115"/>
      <c r="GY31" s="529" t="s">
        <v>199</v>
      </c>
      <c r="GZ31" s="93">
        <v>4176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3" t="s">
        <v>140</v>
      </c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4" t="s">
        <v>125</v>
      </c>
      <c r="V32" s="475">
        <v>43139</v>
      </c>
      <c r="W32" s="476">
        <v>754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43139</v>
      </c>
      <c r="GU32" s="138"/>
      <c r="GV32" s="100"/>
      <c r="GW32" s="115"/>
      <c r="GX32" s="115"/>
      <c r="GY32" s="529" t="s">
        <v>200</v>
      </c>
      <c r="GZ32" s="93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3" t="s">
        <v>144</v>
      </c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4" t="s">
        <v>67</v>
      </c>
      <c r="V33" s="475">
        <v>43143</v>
      </c>
      <c r="W33" s="476">
        <v>16361.8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43143</v>
      </c>
      <c r="GU33" s="138"/>
      <c r="GV33" s="100"/>
      <c r="GW33" s="115"/>
      <c r="GX33" s="115"/>
      <c r="GY33" s="529" t="s">
        <v>199</v>
      </c>
      <c r="GZ33" s="93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3" t="s">
        <v>146</v>
      </c>
      <c r="O34" s="107">
        <v>23990</v>
      </c>
      <c r="P34" s="153">
        <f t="shared" si="0"/>
        <v>4980</v>
      </c>
      <c r="Q34" s="99">
        <v>30</v>
      </c>
      <c r="R34" s="99"/>
      <c r="S34" s="99"/>
      <c r="T34" s="45" t="s">
        <v>147</v>
      </c>
      <c r="U34" s="474" t="s">
        <v>67</v>
      </c>
      <c r="V34" s="475">
        <v>43144</v>
      </c>
      <c r="W34" s="476">
        <v>14929.2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5">
        <v>43144</v>
      </c>
      <c r="GU34" s="138"/>
      <c r="GV34" s="100">
        <v>22176</v>
      </c>
      <c r="GW34" s="115" t="s">
        <v>128</v>
      </c>
      <c r="GX34" s="115"/>
      <c r="GY34" s="529" t="s">
        <v>199</v>
      </c>
      <c r="GZ34" s="93">
        <v>4176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3" t="s">
        <v>145</v>
      </c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4" t="s">
        <v>113</v>
      </c>
      <c r="V35" s="475">
        <v>43144</v>
      </c>
      <c r="W35" s="476">
        <v>17417.400000000001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5">
        <v>43144</v>
      </c>
      <c r="GU35" s="138"/>
      <c r="GV35" s="100"/>
      <c r="GW35" s="115"/>
      <c r="GX35" s="115"/>
      <c r="GY35" s="529" t="s">
        <v>199</v>
      </c>
      <c r="GZ35" s="93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3" t="s">
        <v>148</v>
      </c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4" t="s">
        <v>113</v>
      </c>
      <c r="V36" s="475">
        <v>43145</v>
      </c>
      <c r="W36" s="476">
        <v>9802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43145</v>
      </c>
      <c r="GU36" s="138"/>
      <c r="GV36" s="100">
        <v>17584</v>
      </c>
      <c r="GW36" s="115" t="s">
        <v>129</v>
      </c>
      <c r="GX36" s="115"/>
      <c r="GY36" s="529" t="s">
        <v>199</v>
      </c>
      <c r="GZ36" s="93">
        <v>2320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28" t="s">
        <v>64</v>
      </c>
      <c r="K37" s="85" t="s">
        <v>31</v>
      </c>
      <c r="L37" s="106">
        <v>20930</v>
      </c>
      <c r="M37" s="87">
        <v>43126</v>
      </c>
      <c r="N37" s="473" t="s">
        <v>124</v>
      </c>
      <c r="O37" s="107">
        <v>21034.799999999999</v>
      </c>
      <c r="P37" s="153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4" t="s">
        <v>125</v>
      </c>
      <c r="V37" s="475">
        <v>43133</v>
      </c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529" t="s">
        <v>199</v>
      </c>
      <c r="GZ37" s="93">
        <v>4176</v>
      </c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3" t="s">
        <v>149</v>
      </c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4" t="s">
        <v>113</v>
      </c>
      <c r="V38" s="486">
        <v>43146</v>
      </c>
      <c r="W38" s="487">
        <v>9802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79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4">
        <v>43146</v>
      </c>
      <c r="GU38" s="138"/>
      <c r="GV38" s="124">
        <v>17584</v>
      </c>
      <c r="GW38" s="115" t="s">
        <v>130</v>
      </c>
      <c r="GX38" s="115"/>
      <c r="GY38" s="220" t="s">
        <v>199</v>
      </c>
      <c r="GZ38" s="93">
        <v>2320</v>
      </c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3" t="s">
        <v>180</v>
      </c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4" t="s">
        <v>113</v>
      </c>
      <c r="V39" s="536" t="s">
        <v>181</v>
      </c>
      <c r="W39" s="488">
        <v>18850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79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4">
        <v>43150</v>
      </c>
      <c r="GU39" s="138"/>
      <c r="GV39" s="100"/>
      <c r="GW39" s="115"/>
      <c r="GX39" s="115"/>
      <c r="GY39" s="529" t="s">
        <v>199</v>
      </c>
      <c r="GZ39" s="93">
        <v>4176</v>
      </c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3" t="s">
        <v>151</v>
      </c>
      <c r="O40" s="107">
        <v>1120</v>
      </c>
      <c r="P40" s="153">
        <f t="shared" si="0"/>
        <v>1120</v>
      </c>
      <c r="Q40" s="169">
        <v>29.5</v>
      </c>
      <c r="R40" s="610"/>
      <c r="S40" s="611"/>
      <c r="T40" s="45">
        <f t="shared" si="2"/>
        <v>33040</v>
      </c>
      <c r="U40" s="474" t="s">
        <v>113</v>
      </c>
      <c r="V40" s="475">
        <v>43147</v>
      </c>
      <c r="W40" s="488">
        <v>754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79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43147</v>
      </c>
      <c r="GU40" s="138"/>
      <c r="GV40" s="100"/>
      <c r="GW40" s="115"/>
      <c r="GX40" s="115"/>
      <c r="GY40" s="529" t="s">
        <v>200</v>
      </c>
      <c r="GZ40" s="93">
        <v>0</v>
      </c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3" t="s">
        <v>150</v>
      </c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4" t="s">
        <v>67</v>
      </c>
      <c r="V41" s="475">
        <v>43147</v>
      </c>
      <c r="W41" s="488">
        <v>9802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43147</v>
      </c>
      <c r="GU41" s="138"/>
      <c r="GV41" s="100">
        <v>17584</v>
      </c>
      <c r="GW41" s="115" t="s">
        <v>134</v>
      </c>
      <c r="GX41" s="115"/>
      <c r="GY41" s="529" t="s">
        <v>199</v>
      </c>
      <c r="GZ41" s="93">
        <v>2320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3" t="s">
        <v>177</v>
      </c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474" t="s">
        <v>113</v>
      </c>
      <c r="V42" s="475">
        <v>43150</v>
      </c>
      <c r="W42" s="488">
        <v>15080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43150</v>
      </c>
      <c r="GU42" s="138"/>
      <c r="GV42" s="100"/>
      <c r="GW42" s="115"/>
      <c r="GX42" s="115"/>
      <c r="GY42" s="529" t="s">
        <v>199</v>
      </c>
      <c r="GZ42" s="93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61</v>
      </c>
      <c r="K43" s="85" t="s">
        <v>29</v>
      </c>
      <c r="L43" s="106">
        <v>17730</v>
      </c>
      <c r="M43" s="87">
        <v>43131</v>
      </c>
      <c r="N43" s="473" t="s">
        <v>178</v>
      </c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474" t="s">
        <v>113</v>
      </c>
      <c r="V43" s="475">
        <v>43150</v>
      </c>
      <c r="W43" s="488">
        <v>15080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43150</v>
      </c>
      <c r="GU43" s="138"/>
      <c r="GV43" s="100">
        <v>22176</v>
      </c>
      <c r="GW43" s="115" t="s">
        <v>135</v>
      </c>
      <c r="GX43" s="115"/>
      <c r="GY43" s="220" t="s">
        <v>199</v>
      </c>
      <c r="GZ43" s="93">
        <v>4176</v>
      </c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466" t="s">
        <v>99</v>
      </c>
      <c r="K44" s="491" t="s">
        <v>98</v>
      </c>
      <c r="L44" s="459">
        <v>7213</v>
      </c>
      <c r="M44" s="87"/>
      <c r="N44" s="176"/>
      <c r="O44" s="107">
        <v>7213</v>
      </c>
      <c r="P44" s="153">
        <f t="shared" si="0"/>
        <v>0</v>
      </c>
      <c r="Q44" s="492">
        <v>73.5</v>
      </c>
      <c r="R44" s="493" t="s">
        <v>103</v>
      </c>
      <c r="S44" s="177"/>
      <c r="T44" s="465">
        <f>Q44*O44+7.35</f>
        <v>530162.85</v>
      </c>
      <c r="U44" s="471" t="s">
        <v>101</v>
      </c>
      <c r="V44" s="494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220"/>
      <c r="GZ44" s="93">
        <v>0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613"/>
      <c r="S56" s="614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615" t="s">
        <v>34</v>
      </c>
      <c r="N91" s="616"/>
      <c r="O91" s="617">
        <f>SUM(O11:O90)</f>
        <v>689776.8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618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619" t="s">
        <v>35</v>
      </c>
      <c r="P95" s="620"/>
      <c r="Q95" s="620"/>
      <c r="R95" s="288">
        <f>SUM(R11:R94)</f>
        <v>0</v>
      </c>
      <c r="S95" s="289"/>
      <c r="T95" s="290">
        <f>SUM(T11:T94)</f>
        <v>20729996.390000001</v>
      </c>
      <c r="U95" s="291"/>
      <c r="V95" s="248"/>
      <c r="W95" s="292">
        <f t="shared" ref="W95:BB95" si="9">SUM(W11:W94)</f>
        <v>428950.6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106720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621" t="s">
        <v>36</v>
      </c>
      <c r="P98" s="622"/>
      <c r="Q98" s="622"/>
      <c r="R98" s="313"/>
      <c r="S98" s="313"/>
      <c r="T98" s="606">
        <f>GZ95+GU95+W95+T95+R95</f>
        <v>21265666.990000002</v>
      </c>
      <c r="U98" s="607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623"/>
      <c r="P99" s="624"/>
      <c r="Q99" s="624"/>
      <c r="R99" s="315"/>
      <c r="S99" s="315"/>
      <c r="T99" s="608"/>
      <c r="U99" s="609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612"/>
      <c r="P109" s="612"/>
      <c r="Q109" s="612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O109:Q109"/>
    <mergeCell ref="R56:S56"/>
    <mergeCell ref="M91:N91"/>
    <mergeCell ref="O91:O92"/>
    <mergeCell ref="O95:Q95"/>
    <mergeCell ref="O98:Q99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C17" sqref="C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04" t="s">
        <v>38</v>
      </c>
      <c r="B1" s="604"/>
      <c r="C1" s="604"/>
      <c r="D1" s="604"/>
      <c r="E1" s="604"/>
      <c r="F1" s="604"/>
      <c r="G1" s="604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68" t="s">
        <v>100</v>
      </c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25" t="s">
        <v>36</v>
      </c>
      <c r="F223" s="62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GX19" activePane="bottomRight" state="frozen"/>
      <selection activeCell="J1" sqref="J1"/>
      <selection pane="topRight" activeCell="N1" sqref="N1"/>
      <selection pane="bottomLeft" activeCell="J3" sqref="J3"/>
      <selection pane="bottomRight" activeCell="GX36" sqref="GX3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4" t="s">
        <v>116</v>
      </c>
      <c r="K1" s="604"/>
      <c r="L1" s="604"/>
      <c r="M1" s="604"/>
      <c r="N1" s="604"/>
      <c r="O1" s="604"/>
      <c r="P1" s="604"/>
      <c r="Q1" s="604"/>
      <c r="R1" s="6"/>
      <c r="S1" s="6"/>
      <c r="T1" s="6"/>
      <c r="U1" s="7">
        <v>1</v>
      </c>
      <c r="W1" s="9" t="s">
        <v>1</v>
      </c>
      <c r="X1" s="605"/>
      <c r="Y1" s="605"/>
      <c r="Z1" s="605"/>
      <c r="AA1" s="605"/>
      <c r="AB1" s="605"/>
      <c r="AC1" s="605"/>
      <c r="AD1" s="10" t="e">
        <f>#REF!+1</f>
        <v>#REF!</v>
      </c>
      <c r="AF1" s="603" t="e">
        <f>#REF!</f>
        <v>#REF!</v>
      </c>
      <c r="AG1" s="603"/>
      <c r="AH1" s="603"/>
      <c r="AI1" s="603"/>
      <c r="AJ1" s="603"/>
      <c r="AK1" s="603"/>
      <c r="AL1" s="603"/>
      <c r="AM1" s="10" t="e">
        <f>AD1+1</f>
        <v>#REF!</v>
      </c>
      <c r="AO1" s="603" t="e">
        <f>AF1</f>
        <v>#REF!</v>
      </c>
      <c r="AP1" s="603"/>
      <c r="AQ1" s="603"/>
      <c r="AR1" s="603"/>
      <c r="AS1" s="603"/>
      <c r="AT1" s="603"/>
      <c r="AU1" s="603"/>
      <c r="AV1" s="10" t="e">
        <f>AM1+1</f>
        <v>#REF!</v>
      </c>
      <c r="AX1" s="603" t="e">
        <f>AO1</f>
        <v>#REF!</v>
      </c>
      <c r="AY1" s="603"/>
      <c r="AZ1" s="603"/>
      <c r="BA1" s="603"/>
      <c r="BB1" s="603"/>
      <c r="BC1" s="603"/>
      <c r="BD1" s="603"/>
      <c r="BE1" s="10" t="e">
        <f>AV1+1</f>
        <v>#REF!</v>
      </c>
      <c r="BG1" s="603" t="e">
        <f>AX1</f>
        <v>#REF!</v>
      </c>
      <c r="BH1" s="603"/>
      <c r="BI1" s="603"/>
      <c r="BJ1" s="603"/>
      <c r="BK1" s="603"/>
      <c r="BL1" s="603"/>
      <c r="BM1" s="603"/>
      <c r="BN1" s="10" t="e">
        <f>BE1+1</f>
        <v>#REF!</v>
      </c>
      <c r="BP1" s="603" t="e">
        <f>BG1</f>
        <v>#REF!</v>
      </c>
      <c r="BQ1" s="603"/>
      <c r="BR1" s="603"/>
      <c r="BS1" s="603"/>
      <c r="BT1" s="603"/>
      <c r="BU1" s="603"/>
      <c r="BV1" s="603"/>
      <c r="BW1" s="10" t="e">
        <f>BN1+1</f>
        <v>#REF!</v>
      </c>
      <c r="BY1" s="603" t="e">
        <f>BP1</f>
        <v>#REF!</v>
      </c>
      <c r="BZ1" s="603"/>
      <c r="CA1" s="603"/>
      <c r="CB1" s="603"/>
      <c r="CC1" s="603"/>
      <c r="CD1" s="603"/>
      <c r="CE1" s="603"/>
      <c r="CF1" s="10" t="e">
        <f>BW1+1</f>
        <v>#REF!</v>
      </c>
      <c r="CH1" s="603" t="e">
        <f>BY1</f>
        <v>#REF!</v>
      </c>
      <c r="CI1" s="603"/>
      <c r="CJ1" s="603"/>
      <c r="CK1" s="603"/>
      <c r="CL1" s="603"/>
      <c r="CM1" s="603"/>
      <c r="CN1" s="603"/>
      <c r="CO1" s="10" t="e">
        <f>CF1+1</f>
        <v>#REF!</v>
      </c>
      <c r="CQ1" s="603" t="e">
        <f>CH1</f>
        <v>#REF!</v>
      </c>
      <c r="CR1" s="603"/>
      <c r="CS1" s="603"/>
      <c r="CT1" s="603"/>
      <c r="CU1" s="603"/>
      <c r="CV1" s="603"/>
      <c r="CW1" s="603"/>
      <c r="CX1" s="10" t="e">
        <f>CO1+1</f>
        <v>#REF!</v>
      </c>
      <c r="CZ1" s="603" t="e">
        <f>CQ1</f>
        <v>#REF!</v>
      </c>
      <c r="DA1" s="603"/>
      <c r="DB1" s="603"/>
      <c r="DC1" s="603"/>
      <c r="DD1" s="603"/>
      <c r="DE1" s="603"/>
      <c r="DF1" s="603"/>
      <c r="DG1" s="10" t="e">
        <f>CX1+1</f>
        <v>#REF!</v>
      </c>
      <c r="DI1" s="603" t="e">
        <f>CZ1</f>
        <v>#REF!</v>
      </c>
      <c r="DJ1" s="603"/>
      <c r="DK1" s="603"/>
      <c r="DL1" s="603"/>
      <c r="DM1" s="603"/>
      <c r="DN1" s="603"/>
      <c r="DO1" s="603"/>
      <c r="DP1" s="10" t="e">
        <f>DG1+1</f>
        <v>#REF!</v>
      </c>
      <c r="DR1" s="603" t="e">
        <f>DI1</f>
        <v>#REF!</v>
      </c>
      <c r="DS1" s="603"/>
      <c r="DT1" s="603"/>
      <c r="DU1" s="603"/>
      <c r="DV1" s="603"/>
      <c r="DW1" s="603"/>
      <c r="DX1" s="603"/>
      <c r="DY1" s="10" t="e">
        <f>DP1+1</f>
        <v>#REF!</v>
      </c>
      <c r="EA1" s="603" t="e">
        <f>DR1</f>
        <v>#REF!</v>
      </c>
      <c r="EB1" s="603"/>
      <c r="EC1" s="603"/>
      <c r="ED1" s="603"/>
      <c r="EE1" s="603"/>
      <c r="EF1" s="603"/>
      <c r="EG1" s="603"/>
      <c r="EH1" s="10" t="e">
        <f>DY1+1</f>
        <v>#REF!</v>
      </c>
      <c r="EJ1" s="603" t="e">
        <f>EA1</f>
        <v>#REF!</v>
      </c>
      <c r="EK1" s="603"/>
      <c r="EL1" s="603"/>
      <c r="EM1" s="603"/>
      <c r="EN1" s="603"/>
      <c r="EO1" s="603"/>
      <c r="EP1" s="603"/>
      <c r="EQ1" s="10" t="e">
        <f>EH1+1</f>
        <v>#REF!</v>
      </c>
      <c r="ES1" s="603" t="e">
        <f>EJ1</f>
        <v>#REF!</v>
      </c>
      <c r="ET1" s="603"/>
      <c r="EU1" s="603"/>
      <c r="EV1" s="603"/>
      <c r="EW1" s="603"/>
      <c r="EX1" s="603"/>
      <c r="EY1" s="603"/>
      <c r="EZ1" s="10" t="e">
        <f>EQ1+1</f>
        <v>#REF!</v>
      </c>
      <c r="FB1" s="603" t="e">
        <f>ES1</f>
        <v>#REF!</v>
      </c>
      <c r="FC1" s="603"/>
      <c r="FD1" s="603"/>
      <c r="FE1" s="603"/>
      <c r="FF1" s="603"/>
      <c r="FG1" s="603"/>
      <c r="FH1" s="603"/>
      <c r="FI1" s="10" t="e">
        <f>EZ1+1</f>
        <v>#REF!</v>
      </c>
      <c r="FK1" s="603" t="e">
        <f>FB1</f>
        <v>#REF!</v>
      </c>
      <c r="FL1" s="603"/>
      <c r="FM1" s="603"/>
      <c r="FN1" s="603"/>
      <c r="FO1" s="603"/>
      <c r="FP1" s="603"/>
      <c r="FQ1" s="603"/>
      <c r="FR1" s="10" t="e">
        <f>FI1+1</f>
        <v>#REF!</v>
      </c>
      <c r="FT1" s="603" t="e">
        <f>FK1</f>
        <v>#REF!</v>
      </c>
      <c r="FU1" s="603"/>
      <c r="FV1" s="603"/>
      <c r="FW1" s="603"/>
      <c r="FX1" s="603"/>
      <c r="FY1" s="603"/>
      <c r="FZ1" s="603"/>
      <c r="GA1" s="10" t="e">
        <f>FR1+1</f>
        <v>#REF!</v>
      </c>
      <c r="GC1" s="603" t="e">
        <f>FT1</f>
        <v>#REF!</v>
      </c>
      <c r="GD1" s="603"/>
      <c r="GE1" s="603"/>
      <c r="GF1" s="603"/>
      <c r="GG1" s="603"/>
      <c r="GH1" s="603"/>
      <c r="GI1" s="603"/>
      <c r="GJ1" s="10" t="e">
        <f>GA1+1</f>
        <v>#REF!</v>
      </c>
      <c r="GL1" s="603" t="e">
        <f>GC1</f>
        <v>#REF!</v>
      </c>
      <c r="GM1" s="603"/>
      <c r="GN1" s="603"/>
      <c r="GO1" s="603"/>
      <c r="GP1" s="603"/>
      <c r="GQ1" s="603"/>
      <c r="GR1" s="60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118</v>
      </c>
      <c r="K4" s="501" t="s">
        <v>30</v>
      </c>
      <c r="L4" s="148">
        <v>11250</v>
      </c>
      <c r="M4" s="87">
        <v>43132</v>
      </c>
      <c r="N4" s="88" t="s">
        <v>182</v>
      </c>
      <c r="O4" s="107">
        <v>14370</v>
      </c>
      <c r="P4" s="76">
        <f t="shared" ref="P4:P86" si="0">O4-L4</f>
        <v>3120</v>
      </c>
      <c r="Q4" s="497">
        <v>29.5</v>
      </c>
      <c r="R4" s="441"/>
      <c r="S4" s="441"/>
      <c r="T4" s="45">
        <f t="shared" ref="T4:T5" si="1">Q4*O4</f>
        <v>423915</v>
      </c>
      <c r="U4" s="508" t="s">
        <v>113</v>
      </c>
      <c r="V4" s="509">
        <v>43151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43151</v>
      </c>
      <c r="GU4" s="301"/>
      <c r="GV4" s="514">
        <v>17584</v>
      </c>
      <c r="GW4" s="82" t="s">
        <v>137</v>
      </c>
      <c r="GX4" s="82"/>
      <c r="GY4" s="552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120</v>
      </c>
      <c r="K5" s="501" t="s">
        <v>119</v>
      </c>
      <c r="L5" s="148">
        <v>17990</v>
      </c>
      <c r="M5" s="87">
        <v>43132</v>
      </c>
      <c r="N5" s="88" t="s">
        <v>179</v>
      </c>
      <c r="O5" s="107">
        <v>22660</v>
      </c>
      <c r="P5" s="76">
        <f t="shared" si="0"/>
        <v>4670</v>
      </c>
      <c r="Q5" s="497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301"/>
      <c r="GV5" s="525">
        <v>22176</v>
      </c>
      <c r="GW5" s="101" t="s">
        <v>136</v>
      </c>
      <c r="GX5" s="101"/>
      <c r="GY5" s="553">
        <v>43179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7" t="s">
        <v>121</v>
      </c>
      <c r="K6" s="502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7"/>
      <c r="GV6" s="100"/>
      <c r="GW6" s="101"/>
      <c r="GX6" s="101"/>
      <c r="GY6" s="553"/>
      <c r="GZ6" s="103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7" t="s">
        <v>122</v>
      </c>
      <c r="K7" s="501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7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53">
        <v>43179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122</v>
      </c>
      <c r="K8" s="501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7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4">
        <v>22176</v>
      </c>
      <c r="GW8" s="101" t="s">
        <v>166</v>
      </c>
      <c r="GX8" s="101"/>
      <c r="GY8" s="553">
        <v>43179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186</v>
      </c>
      <c r="K9" s="501" t="s">
        <v>30</v>
      </c>
      <c r="L9" s="106">
        <v>10740</v>
      </c>
      <c r="M9" s="87">
        <v>43135</v>
      </c>
      <c r="N9" s="88" t="s">
        <v>185</v>
      </c>
      <c r="O9" s="107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8" t="s">
        <v>113</v>
      </c>
      <c r="V9" s="109">
        <v>43153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43153</v>
      </c>
      <c r="GU9" s="114"/>
      <c r="GV9" s="100">
        <v>17584</v>
      </c>
      <c r="GW9" s="101" t="s">
        <v>167</v>
      </c>
      <c r="GX9" s="115"/>
      <c r="GY9" s="101">
        <v>43179</v>
      </c>
      <c r="GZ9" s="11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152</v>
      </c>
      <c r="K10" s="501" t="s">
        <v>29</v>
      </c>
      <c r="L10" s="86">
        <v>18510</v>
      </c>
      <c r="M10" s="87">
        <v>43137</v>
      </c>
      <c r="N10" s="88" t="s">
        <v>187</v>
      </c>
      <c r="O10" s="119">
        <v>23410</v>
      </c>
      <c r="P10" s="76">
        <f t="shared" si="0"/>
        <v>4900</v>
      </c>
      <c r="Q10" s="120">
        <v>29</v>
      </c>
      <c r="R10" s="121"/>
      <c r="S10" s="122"/>
      <c r="T10" s="45">
        <f t="shared" si="2"/>
        <v>678890</v>
      </c>
      <c r="U10" s="108" t="s">
        <v>113</v>
      </c>
      <c r="V10" s="109">
        <v>43154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43154</v>
      </c>
      <c r="GU10" s="114"/>
      <c r="GV10" s="124">
        <v>22176</v>
      </c>
      <c r="GW10" s="115" t="s">
        <v>168</v>
      </c>
      <c r="GX10" s="115"/>
      <c r="GY10" s="101">
        <v>43179</v>
      </c>
      <c r="GZ10" s="93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152</v>
      </c>
      <c r="K11" s="501" t="s">
        <v>29</v>
      </c>
      <c r="L11" s="86">
        <v>17050</v>
      </c>
      <c r="M11" s="87">
        <v>43138</v>
      </c>
      <c r="N11" s="88" t="s">
        <v>189</v>
      </c>
      <c r="O11" s="119">
        <v>21270</v>
      </c>
      <c r="P11" s="76">
        <f t="shared" si="0"/>
        <v>4220</v>
      </c>
      <c r="Q11" s="120">
        <v>29</v>
      </c>
      <c r="R11" s="99"/>
      <c r="S11" s="128"/>
      <c r="T11" s="45">
        <f t="shared" si="2"/>
        <v>616830</v>
      </c>
      <c r="U11" s="129" t="s">
        <v>113</v>
      </c>
      <c r="V11" s="130">
        <v>43157</v>
      </c>
      <c r="W11" s="131">
        <v>15080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43157</v>
      </c>
      <c r="GU11" s="138"/>
      <c r="GV11" s="100">
        <v>22176</v>
      </c>
      <c r="GW11" s="115" t="s">
        <v>169</v>
      </c>
      <c r="GX11" s="115"/>
      <c r="GY11" s="101">
        <v>43179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550" t="s">
        <v>228</v>
      </c>
      <c r="K12" s="550" t="s">
        <v>226</v>
      </c>
      <c r="L12" s="551"/>
      <c r="M12" s="460">
        <v>43138</v>
      </c>
      <c r="N12" s="461" t="s">
        <v>227</v>
      </c>
      <c r="O12" s="119">
        <f>1819.8+1845.2</f>
        <v>3665</v>
      </c>
      <c r="P12" s="76"/>
      <c r="Q12" s="120">
        <v>19</v>
      </c>
      <c r="R12" s="99"/>
      <c r="S12" s="128"/>
      <c r="T12" s="465">
        <f t="shared" si="2"/>
        <v>69635</v>
      </c>
      <c r="U12" s="129"/>
      <c r="V12" s="130"/>
      <c r="W12" s="131"/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/>
      <c r="GU12" s="138"/>
      <c r="GV12" s="100"/>
      <c r="GW12" s="115"/>
      <c r="GX12" s="115"/>
      <c r="GY12" s="101"/>
      <c r="GZ12" s="93">
        <v>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61</v>
      </c>
      <c r="K13" s="501" t="s">
        <v>29</v>
      </c>
      <c r="L13" s="86">
        <v>19000</v>
      </c>
      <c r="M13" s="87">
        <v>43139</v>
      </c>
      <c r="N13" s="88" t="s">
        <v>188</v>
      </c>
      <c r="O13" s="119">
        <v>23080</v>
      </c>
      <c r="P13" s="76">
        <f t="shared" si="0"/>
        <v>4080</v>
      </c>
      <c r="Q13" s="120">
        <v>29</v>
      </c>
      <c r="R13" s="99"/>
      <c r="S13" s="128"/>
      <c r="T13" s="45">
        <f t="shared" si="2"/>
        <v>669320</v>
      </c>
      <c r="U13" s="129" t="s">
        <v>113</v>
      </c>
      <c r="V13" s="130">
        <v>43157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43157</v>
      </c>
      <c r="GU13" s="138"/>
      <c r="GV13" s="100">
        <v>22176</v>
      </c>
      <c r="GW13" s="115" t="s">
        <v>170</v>
      </c>
      <c r="GX13" s="115"/>
      <c r="GY13" s="101">
        <v>43179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153</v>
      </c>
      <c r="K14" s="501" t="s">
        <v>39</v>
      </c>
      <c r="L14" s="106">
        <v>12120</v>
      </c>
      <c r="M14" s="87">
        <v>43139</v>
      </c>
      <c r="N14" s="88" t="s">
        <v>190</v>
      </c>
      <c r="O14" s="107">
        <v>16075</v>
      </c>
      <c r="P14" s="76">
        <f t="shared" si="0"/>
        <v>3955</v>
      </c>
      <c r="Q14" s="99">
        <v>29</v>
      </c>
      <c r="R14" s="99"/>
      <c r="S14" s="139"/>
      <c r="T14" s="45">
        <f t="shared" si="2"/>
        <v>466175</v>
      </c>
      <c r="U14" s="129" t="s">
        <v>113</v>
      </c>
      <c r="V14" s="130">
        <v>43157</v>
      </c>
      <c r="W14" s="131">
        <v>9726.6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43157</v>
      </c>
      <c r="GU14" s="138"/>
      <c r="GV14" s="100">
        <v>17584</v>
      </c>
      <c r="GW14" s="115" t="s">
        <v>171</v>
      </c>
      <c r="GX14" s="115"/>
      <c r="GY14" s="101">
        <v>43179</v>
      </c>
      <c r="GZ14" s="93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192</v>
      </c>
      <c r="K15" s="502" t="s">
        <v>87</v>
      </c>
      <c r="L15" s="140">
        <v>21070</v>
      </c>
      <c r="M15" s="73">
        <v>43140</v>
      </c>
      <c r="N15" s="74" t="s">
        <v>191</v>
      </c>
      <c r="O15" s="141">
        <v>29085</v>
      </c>
      <c r="P15" s="76">
        <f t="shared" si="0"/>
        <v>8015</v>
      </c>
      <c r="Q15" s="142">
        <v>29</v>
      </c>
      <c r="R15" s="143"/>
      <c r="S15" s="144"/>
      <c r="T15" s="45">
        <f t="shared" si="2"/>
        <v>843465</v>
      </c>
      <c r="U15" s="145" t="s">
        <v>113</v>
      </c>
      <c r="V15" s="146">
        <v>43158</v>
      </c>
      <c r="W15" s="147">
        <v>18774.36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43158</v>
      </c>
      <c r="GU15" s="138"/>
      <c r="GV15" s="100">
        <v>22176</v>
      </c>
      <c r="GW15" s="115" t="s">
        <v>172</v>
      </c>
      <c r="GX15" s="115"/>
      <c r="GY15" s="101">
        <v>43179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155</v>
      </c>
      <c r="K16" s="502" t="s">
        <v>29</v>
      </c>
      <c r="L16" s="140">
        <v>19570</v>
      </c>
      <c r="M16" s="73">
        <v>43140</v>
      </c>
      <c r="N16" s="74" t="s">
        <v>197</v>
      </c>
      <c r="O16" s="141">
        <v>22020</v>
      </c>
      <c r="P16" s="76">
        <f t="shared" si="0"/>
        <v>2450</v>
      </c>
      <c r="Q16" s="142">
        <v>29</v>
      </c>
      <c r="R16" s="143"/>
      <c r="S16" s="144"/>
      <c r="T16" s="45">
        <f t="shared" si="2"/>
        <v>638580</v>
      </c>
      <c r="U16" s="145" t="s">
        <v>113</v>
      </c>
      <c r="V16" s="146">
        <v>43159</v>
      </c>
      <c r="W16" s="147">
        <v>15080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43159</v>
      </c>
      <c r="GU16" s="138"/>
      <c r="GV16" s="100">
        <v>22176</v>
      </c>
      <c r="GW16" s="115" t="s">
        <v>173</v>
      </c>
      <c r="GX16" s="115"/>
      <c r="GY16" s="101">
        <v>43179</v>
      </c>
      <c r="GZ16" s="93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156</v>
      </c>
      <c r="K17" s="502" t="s">
        <v>30</v>
      </c>
      <c r="L17" s="140">
        <v>11020</v>
      </c>
      <c r="M17" s="73">
        <v>43142</v>
      </c>
      <c r="N17" s="503" t="s">
        <v>198</v>
      </c>
      <c r="O17" s="141">
        <v>13885</v>
      </c>
      <c r="P17" s="76">
        <f t="shared" si="0"/>
        <v>2865</v>
      </c>
      <c r="Q17" s="142">
        <v>29</v>
      </c>
      <c r="R17" s="143"/>
      <c r="S17" s="144"/>
      <c r="T17" s="45">
        <f t="shared" si="2"/>
        <v>402665</v>
      </c>
      <c r="U17" s="145" t="s">
        <v>113</v>
      </c>
      <c r="V17" s="146">
        <v>43159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43159</v>
      </c>
      <c r="GU17" s="138"/>
      <c r="GV17" s="100">
        <v>17584</v>
      </c>
      <c r="GW17" s="115" t="s">
        <v>174</v>
      </c>
      <c r="GX17" s="115"/>
      <c r="GY17" s="101">
        <v>43179</v>
      </c>
      <c r="GZ17" s="93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156</v>
      </c>
      <c r="K18" s="501" t="s">
        <v>29</v>
      </c>
      <c r="L18" s="148">
        <v>18020</v>
      </c>
      <c r="M18" s="87">
        <v>43143</v>
      </c>
      <c r="N18" s="473" t="s">
        <v>209</v>
      </c>
      <c r="O18" s="107">
        <v>22730</v>
      </c>
      <c r="P18" s="76">
        <f t="shared" si="0"/>
        <v>4710</v>
      </c>
      <c r="Q18" s="99">
        <v>29</v>
      </c>
      <c r="R18" s="99"/>
      <c r="S18" s="149"/>
      <c r="T18" s="45">
        <f t="shared" si="2"/>
        <v>659170</v>
      </c>
      <c r="U18" s="545" t="s">
        <v>113</v>
      </c>
      <c r="V18" s="475">
        <v>43161</v>
      </c>
      <c r="W18" s="546">
        <v>15080</v>
      </c>
      <c r="X18" s="477"/>
      <c r="Y18" s="478"/>
      <c r="Z18" s="479"/>
      <c r="AA18" s="480"/>
      <c r="AB18" s="479"/>
      <c r="AC18" s="481"/>
      <c r="AD18" s="482"/>
      <c r="AE18" s="477"/>
      <c r="AF18" s="477"/>
      <c r="AG18" s="477"/>
      <c r="AH18" s="478"/>
      <c r="AI18" s="479"/>
      <c r="AJ18" s="480"/>
      <c r="AK18" s="479"/>
      <c r="AL18" s="481"/>
      <c r="AM18" s="482"/>
      <c r="AN18" s="477"/>
      <c r="AO18" s="477"/>
      <c r="AP18" s="477"/>
      <c r="AQ18" s="478"/>
      <c r="AR18" s="479"/>
      <c r="AS18" s="480"/>
      <c r="AT18" s="479"/>
      <c r="AU18" s="481"/>
      <c r="AV18" s="482"/>
      <c r="AW18" s="477"/>
      <c r="AX18" s="477"/>
      <c r="AY18" s="477"/>
      <c r="AZ18" s="478"/>
      <c r="BA18" s="479"/>
      <c r="BB18" s="480"/>
      <c r="BC18" s="479"/>
      <c r="BD18" s="481"/>
      <c r="BE18" s="482"/>
      <c r="BF18" s="477"/>
      <c r="BG18" s="477"/>
      <c r="BH18" s="477"/>
      <c r="BI18" s="478"/>
      <c r="BJ18" s="479"/>
      <c r="BK18" s="480"/>
      <c r="BL18" s="479"/>
      <c r="BM18" s="481"/>
      <c r="BN18" s="482"/>
      <c r="BO18" s="477"/>
      <c r="BP18" s="477"/>
      <c r="BQ18" s="477"/>
      <c r="BR18" s="478"/>
      <c r="BS18" s="479"/>
      <c r="BT18" s="480"/>
      <c r="BU18" s="479"/>
      <c r="BV18" s="481"/>
      <c r="BW18" s="482"/>
      <c r="BX18" s="477"/>
      <c r="BY18" s="477"/>
      <c r="BZ18" s="477"/>
      <c r="CA18" s="478"/>
      <c r="CB18" s="479"/>
      <c r="CC18" s="480"/>
      <c r="CD18" s="479"/>
      <c r="CE18" s="481"/>
      <c r="CF18" s="482"/>
      <c r="CG18" s="477"/>
      <c r="CH18" s="477"/>
      <c r="CI18" s="477"/>
      <c r="CJ18" s="478"/>
      <c r="CK18" s="479"/>
      <c r="CL18" s="480"/>
      <c r="CM18" s="479"/>
      <c r="CN18" s="481"/>
      <c r="CO18" s="482"/>
      <c r="CP18" s="477"/>
      <c r="CQ18" s="477"/>
      <c r="CR18" s="477"/>
      <c r="CS18" s="478"/>
      <c r="CT18" s="479"/>
      <c r="CU18" s="480"/>
      <c r="CV18" s="483"/>
      <c r="CW18" s="481"/>
      <c r="CX18" s="482"/>
      <c r="CY18" s="477"/>
      <c r="CZ18" s="477"/>
      <c r="DA18" s="477"/>
      <c r="DB18" s="478"/>
      <c r="DC18" s="479"/>
      <c r="DD18" s="480"/>
      <c r="DE18" s="479"/>
      <c r="DF18" s="481"/>
      <c r="DG18" s="482"/>
      <c r="DH18" s="477"/>
      <c r="DI18" s="477"/>
      <c r="DJ18" s="477"/>
      <c r="DK18" s="478"/>
      <c r="DL18" s="479"/>
      <c r="DM18" s="480"/>
      <c r="DN18" s="479"/>
      <c r="DO18" s="481"/>
      <c r="DP18" s="482"/>
      <c r="DQ18" s="477"/>
      <c r="DR18" s="477"/>
      <c r="DS18" s="477"/>
      <c r="DT18" s="478"/>
      <c r="DU18" s="479"/>
      <c r="DV18" s="480"/>
      <c r="DW18" s="479"/>
      <c r="DX18" s="481"/>
      <c r="DY18" s="482"/>
      <c r="DZ18" s="477"/>
      <c r="EA18" s="477"/>
      <c r="EB18" s="477"/>
      <c r="EC18" s="478"/>
      <c r="ED18" s="479"/>
      <c r="EE18" s="480"/>
      <c r="EF18" s="479"/>
      <c r="EG18" s="481"/>
      <c r="EH18" s="482"/>
      <c r="EI18" s="477"/>
      <c r="EJ18" s="477"/>
      <c r="EK18" s="477"/>
      <c r="EL18" s="478"/>
      <c r="EM18" s="479"/>
      <c r="EN18" s="480"/>
      <c r="EO18" s="479"/>
      <c r="EP18" s="481"/>
      <c r="EQ18" s="482"/>
      <c r="ER18" s="477"/>
      <c r="ES18" s="477"/>
      <c r="ET18" s="477"/>
      <c r="EU18" s="478"/>
      <c r="EV18" s="479"/>
      <c r="EW18" s="480"/>
      <c r="EX18" s="479"/>
      <c r="EY18" s="481"/>
      <c r="EZ18" s="482"/>
      <c r="FA18" s="477"/>
      <c r="FB18" s="477"/>
      <c r="FC18" s="477"/>
      <c r="FD18" s="478"/>
      <c r="FE18" s="479"/>
      <c r="FF18" s="480"/>
      <c r="FG18" s="479"/>
      <c r="FH18" s="481"/>
      <c r="FI18" s="482"/>
      <c r="FJ18" s="477"/>
      <c r="FK18" s="477"/>
      <c r="FL18" s="477"/>
      <c r="FM18" s="478"/>
      <c r="FN18" s="479"/>
      <c r="FO18" s="480"/>
      <c r="FP18" s="479"/>
      <c r="FQ18" s="481"/>
      <c r="FR18" s="482"/>
      <c r="FS18" s="477"/>
      <c r="FT18" s="477"/>
      <c r="FU18" s="477"/>
      <c r="FV18" s="478"/>
      <c r="FW18" s="479"/>
      <c r="FX18" s="480"/>
      <c r="FY18" s="479"/>
      <c r="FZ18" s="481"/>
      <c r="GA18" s="482"/>
      <c r="GB18" s="477"/>
      <c r="GC18" s="477"/>
      <c r="GD18" s="477"/>
      <c r="GE18" s="478"/>
      <c r="GF18" s="479"/>
      <c r="GG18" s="480"/>
      <c r="GH18" s="479"/>
      <c r="GI18" s="481"/>
      <c r="GJ18" s="482"/>
      <c r="GK18" s="477"/>
      <c r="GL18" s="477"/>
      <c r="GM18" s="477"/>
      <c r="GN18" s="478"/>
      <c r="GO18" s="479"/>
      <c r="GP18" s="480"/>
      <c r="GQ18" s="479"/>
      <c r="GR18" s="481"/>
      <c r="GS18" s="482"/>
      <c r="GT18" s="484">
        <v>43161</v>
      </c>
      <c r="GU18" s="138"/>
      <c r="GV18" s="100"/>
      <c r="GW18" s="115"/>
      <c r="GX18" s="115"/>
      <c r="GY18" s="101">
        <v>43179</v>
      </c>
      <c r="GZ18" s="93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157</v>
      </c>
      <c r="K19" s="501" t="s">
        <v>30</v>
      </c>
      <c r="L19" s="148">
        <v>12770</v>
      </c>
      <c r="M19" s="87">
        <v>43144</v>
      </c>
      <c r="N19" s="473" t="s">
        <v>210</v>
      </c>
      <c r="O19" s="107">
        <v>15995</v>
      </c>
      <c r="P19" s="76">
        <f t="shared" si="0"/>
        <v>3225</v>
      </c>
      <c r="Q19" s="99">
        <v>29</v>
      </c>
      <c r="R19" s="610"/>
      <c r="S19" s="611"/>
      <c r="T19" s="45">
        <f t="shared" si="2"/>
        <v>463855</v>
      </c>
      <c r="U19" s="545" t="s">
        <v>113</v>
      </c>
      <c r="V19" s="475">
        <v>43161</v>
      </c>
      <c r="W19" s="546">
        <v>9802</v>
      </c>
      <c r="X19" s="477"/>
      <c r="Y19" s="478"/>
      <c r="Z19" s="479"/>
      <c r="AA19" s="480"/>
      <c r="AB19" s="479"/>
      <c r="AC19" s="481"/>
      <c r="AD19" s="482"/>
      <c r="AE19" s="477"/>
      <c r="AF19" s="477"/>
      <c r="AG19" s="477"/>
      <c r="AH19" s="478"/>
      <c r="AI19" s="479"/>
      <c r="AJ19" s="480"/>
      <c r="AK19" s="479"/>
      <c r="AL19" s="481"/>
      <c r="AM19" s="482"/>
      <c r="AN19" s="477"/>
      <c r="AO19" s="477"/>
      <c r="AP19" s="477"/>
      <c r="AQ19" s="478"/>
      <c r="AR19" s="479"/>
      <c r="AS19" s="480"/>
      <c r="AT19" s="479"/>
      <c r="AU19" s="481"/>
      <c r="AV19" s="482"/>
      <c r="AW19" s="477"/>
      <c r="AX19" s="477"/>
      <c r="AY19" s="477"/>
      <c r="AZ19" s="478"/>
      <c r="BA19" s="479"/>
      <c r="BB19" s="480"/>
      <c r="BC19" s="479"/>
      <c r="BD19" s="481"/>
      <c r="BE19" s="482"/>
      <c r="BF19" s="477"/>
      <c r="BG19" s="477"/>
      <c r="BH19" s="477"/>
      <c r="BI19" s="478"/>
      <c r="BJ19" s="479"/>
      <c r="BK19" s="480"/>
      <c r="BL19" s="479"/>
      <c r="BM19" s="481"/>
      <c r="BN19" s="482"/>
      <c r="BO19" s="477"/>
      <c r="BP19" s="477"/>
      <c r="BQ19" s="477"/>
      <c r="BR19" s="478"/>
      <c r="BS19" s="479"/>
      <c r="BT19" s="480"/>
      <c r="BU19" s="479"/>
      <c r="BV19" s="481"/>
      <c r="BW19" s="482"/>
      <c r="BX19" s="477"/>
      <c r="BY19" s="477"/>
      <c r="BZ19" s="477"/>
      <c r="CA19" s="478"/>
      <c r="CB19" s="479"/>
      <c r="CC19" s="480"/>
      <c r="CD19" s="479"/>
      <c r="CE19" s="481"/>
      <c r="CF19" s="482"/>
      <c r="CG19" s="477"/>
      <c r="CH19" s="477"/>
      <c r="CI19" s="477"/>
      <c r="CJ19" s="478"/>
      <c r="CK19" s="479"/>
      <c r="CL19" s="480"/>
      <c r="CM19" s="479"/>
      <c r="CN19" s="481"/>
      <c r="CO19" s="482"/>
      <c r="CP19" s="477"/>
      <c r="CQ19" s="477"/>
      <c r="CR19" s="477"/>
      <c r="CS19" s="478"/>
      <c r="CT19" s="479"/>
      <c r="CU19" s="480"/>
      <c r="CV19" s="483"/>
      <c r="CW19" s="481"/>
      <c r="CX19" s="482"/>
      <c r="CY19" s="477"/>
      <c r="CZ19" s="477"/>
      <c r="DA19" s="477"/>
      <c r="DB19" s="478"/>
      <c r="DC19" s="479"/>
      <c r="DD19" s="480"/>
      <c r="DE19" s="479"/>
      <c r="DF19" s="481"/>
      <c r="DG19" s="482"/>
      <c r="DH19" s="477"/>
      <c r="DI19" s="477"/>
      <c r="DJ19" s="477"/>
      <c r="DK19" s="478"/>
      <c r="DL19" s="479"/>
      <c r="DM19" s="480"/>
      <c r="DN19" s="479"/>
      <c r="DO19" s="481"/>
      <c r="DP19" s="482"/>
      <c r="DQ19" s="477"/>
      <c r="DR19" s="477"/>
      <c r="DS19" s="477"/>
      <c r="DT19" s="478"/>
      <c r="DU19" s="479"/>
      <c r="DV19" s="480"/>
      <c r="DW19" s="479"/>
      <c r="DX19" s="481"/>
      <c r="DY19" s="482"/>
      <c r="DZ19" s="477"/>
      <c r="EA19" s="477"/>
      <c r="EB19" s="477"/>
      <c r="EC19" s="478"/>
      <c r="ED19" s="479"/>
      <c r="EE19" s="480"/>
      <c r="EF19" s="479"/>
      <c r="EG19" s="481"/>
      <c r="EH19" s="482"/>
      <c r="EI19" s="477"/>
      <c r="EJ19" s="477"/>
      <c r="EK19" s="477"/>
      <c r="EL19" s="478"/>
      <c r="EM19" s="479"/>
      <c r="EN19" s="480"/>
      <c r="EO19" s="479"/>
      <c r="EP19" s="481"/>
      <c r="EQ19" s="482"/>
      <c r="ER19" s="477"/>
      <c r="ES19" s="477"/>
      <c r="ET19" s="477"/>
      <c r="EU19" s="478"/>
      <c r="EV19" s="479"/>
      <c r="EW19" s="480"/>
      <c r="EX19" s="479"/>
      <c r="EY19" s="481"/>
      <c r="EZ19" s="482"/>
      <c r="FA19" s="477"/>
      <c r="FB19" s="477"/>
      <c r="FC19" s="477"/>
      <c r="FD19" s="478"/>
      <c r="FE19" s="479"/>
      <c r="FF19" s="480"/>
      <c r="FG19" s="479"/>
      <c r="FH19" s="481"/>
      <c r="FI19" s="482"/>
      <c r="FJ19" s="477"/>
      <c r="FK19" s="477"/>
      <c r="FL19" s="477"/>
      <c r="FM19" s="478"/>
      <c r="FN19" s="479"/>
      <c r="FO19" s="480"/>
      <c r="FP19" s="479"/>
      <c r="FQ19" s="481"/>
      <c r="FR19" s="482"/>
      <c r="FS19" s="477"/>
      <c r="FT19" s="477"/>
      <c r="FU19" s="477"/>
      <c r="FV19" s="478"/>
      <c r="FW19" s="479"/>
      <c r="FX19" s="480"/>
      <c r="FY19" s="479"/>
      <c r="FZ19" s="481"/>
      <c r="GA19" s="482"/>
      <c r="GB19" s="477"/>
      <c r="GC19" s="477"/>
      <c r="GD19" s="477"/>
      <c r="GE19" s="478"/>
      <c r="GF19" s="479"/>
      <c r="GG19" s="480"/>
      <c r="GH19" s="479"/>
      <c r="GI19" s="481"/>
      <c r="GJ19" s="482"/>
      <c r="GK19" s="477"/>
      <c r="GL19" s="477"/>
      <c r="GM19" s="477"/>
      <c r="GN19" s="478"/>
      <c r="GO19" s="479"/>
      <c r="GP19" s="480"/>
      <c r="GQ19" s="479"/>
      <c r="GR19" s="481"/>
      <c r="GS19" s="482"/>
      <c r="GT19" s="484">
        <v>43161</v>
      </c>
      <c r="GU19" s="152"/>
      <c r="GV19" s="100">
        <v>17584</v>
      </c>
      <c r="GW19" s="115" t="s">
        <v>175</v>
      </c>
      <c r="GX19" s="115"/>
      <c r="GY19" s="101">
        <v>43179</v>
      </c>
      <c r="GZ19" s="93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157</v>
      </c>
      <c r="K20" s="501" t="s">
        <v>29</v>
      </c>
      <c r="L20" s="148">
        <v>17920</v>
      </c>
      <c r="M20" s="87">
        <v>43145</v>
      </c>
      <c r="N20" s="473" t="s">
        <v>219</v>
      </c>
      <c r="O20" s="107">
        <v>22360</v>
      </c>
      <c r="P20" s="153">
        <f t="shared" si="0"/>
        <v>4440</v>
      </c>
      <c r="Q20" s="99">
        <v>29</v>
      </c>
      <c r="R20" s="155"/>
      <c r="S20" s="120"/>
      <c r="T20" s="45">
        <f>Q20*O20</f>
        <v>648440</v>
      </c>
      <c r="U20" s="545" t="s">
        <v>113</v>
      </c>
      <c r="V20" s="475">
        <v>43164</v>
      </c>
      <c r="W20" s="546">
        <v>15080</v>
      </c>
      <c r="X20" s="477"/>
      <c r="Y20" s="478"/>
      <c r="Z20" s="479"/>
      <c r="AA20" s="480"/>
      <c r="AB20" s="479"/>
      <c r="AC20" s="481"/>
      <c r="AD20" s="482"/>
      <c r="AE20" s="477"/>
      <c r="AF20" s="477"/>
      <c r="AG20" s="477"/>
      <c r="AH20" s="478"/>
      <c r="AI20" s="479"/>
      <c r="AJ20" s="480"/>
      <c r="AK20" s="479"/>
      <c r="AL20" s="481"/>
      <c r="AM20" s="482"/>
      <c r="AN20" s="477"/>
      <c r="AO20" s="477"/>
      <c r="AP20" s="477"/>
      <c r="AQ20" s="478"/>
      <c r="AR20" s="479"/>
      <c r="AS20" s="480"/>
      <c r="AT20" s="479"/>
      <c r="AU20" s="481"/>
      <c r="AV20" s="482"/>
      <c r="AW20" s="477"/>
      <c r="AX20" s="477"/>
      <c r="AY20" s="477"/>
      <c r="AZ20" s="478"/>
      <c r="BA20" s="479"/>
      <c r="BB20" s="480"/>
      <c r="BC20" s="479"/>
      <c r="BD20" s="481"/>
      <c r="BE20" s="482"/>
      <c r="BF20" s="477"/>
      <c r="BG20" s="477"/>
      <c r="BH20" s="477"/>
      <c r="BI20" s="478"/>
      <c r="BJ20" s="479"/>
      <c r="BK20" s="480"/>
      <c r="BL20" s="479"/>
      <c r="BM20" s="481"/>
      <c r="BN20" s="482"/>
      <c r="BO20" s="477"/>
      <c r="BP20" s="477"/>
      <c r="BQ20" s="477"/>
      <c r="BR20" s="478"/>
      <c r="BS20" s="479"/>
      <c r="BT20" s="480"/>
      <c r="BU20" s="479"/>
      <c r="BV20" s="481"/>
      <c r="BW20" s="482"/>
      <c r="BX20" s="477"/>
      <c r="BY20" s="477"/>
      <c r="BZ20" s="477"/>
      <c r="CA20" s="478"/>
      <c r="CB20" s="479"/>
      <c r="CC20" s="480"/>
      <c r="CD20" s="479"/>
      <c r="CE20" s="481"/>
      <c r="CF20" s="482"/>
      <c r="CG20" s="477"/>
      <c r="CH20" s="477"/>
      <c r="CI20" s="477"/>
      <c r="CJ20" s="478"/>
      <c r="CK20" s="479"/>
      <c r="CL20" s="480"/>
      <c r="CM20" s="479"/>
      <c r="CN20" s="481"/>
      <c r="CO20" s="482"/>
      <c r="CP20" s="477"/>
      <c r="CQ20" s="477"/>
      <c r="CR20" s="477"/>
      <c r="CS20" s="478"/>
      <c r="CT20" s="479"/>
      <c r="CU20" s="480"/>
      <c r="CV20" s="483"/>
      <c r="CW20" s="481"/>
      <c r="CX20" s="482"/>
      <c r="CY20" s="477"/>
      <c r="CZ20" s="477"/>
      <c r="DA20" s="477"/>
      <c r="DB20" s="478"/>
      <c r="DC20" s="479"/>
      <c r="DD20" s="480"/>
      <c r="DE20" s="479"/>
      <c r="DF20" s="481"/>
      <c r="DG20" s="482"/>
      <c r="DH20" s="477"/>
      <c r="DI20" s="477"/>
      <c r="DJ20" s="477"/>
      <c r="DK20" s="478"/>
      <c r="DL20" s="479"/>
      <c r="DM20" s="480"/>
      <c r="DN20" s="479"/>
      <c r="DO20" s="481"/>
      <c r="DP20" s="482"/>
      <c r="DQ20" s="477"/>
      <c r="DR20" s="477"/>
      <c r="DS20" s="477"/>
      <c r="DT20" s="478"/>
      <c r="DU20" s="479"/>
      <c r="DV20" s="480"/>
      <c r="DW20" s="479"/>
      <c r="DX20" s="481"/>
      <c r="DY20" s="482"/>
      <c r="DZ20" s="477"/>
      <c r="EA20" s="477"/>
      <c r="EB20" s="477"/>
      <c r="EC20" s="478"/>
      <c r="ED20" s="479"/>
      <c r="EE20" s="480"/>
      <c r="EF20" s="479"/>
      <c r="EG20" s="481"/>
      <c r="EH20" s="482"/>
      <c r="EI20" s="477"/>
      <c r="EJ20" s="477"/>
      <c r="EK20" s="477"/>
      <c r="EL20" s="478"/>
      <c r="EM20" s="479"/>
      <c r="EN20" s="480"/>
      <c r="EO20" s="479"/>
      <c r="EP20" s="481"/>
      <c r="EQ20" s="482"/>
      <c r="ER20" s="477"/>
      <c r="ES20" s="477"/>
      <c r="ET20" s="477"/>
      <c r="EU20" s="478"/>
      <c r="EV20" s="479"/>
      <c r="EW20" s="480"/>
      <c r="EX20" s="479"/>
      <c r="EY20" s="481"/>
      <c r="EZ20" s="482"/>
      <c r="FA20" s="477"/>
      <c r="FB20" s="477"/>
      <c r="FC20" s="477"/>
      <c r="FD20" s="478"/>
      <c r="FE20" s="479"/>
      <c r="FF20" s="480"/>
      <c r="FG20" s="479"/>
      <c r="FH20" s="481"/>
      <c r="FI20" s="482"/>
      <c r="FJ20" s="477"/>
      <c r="FK20" s="477"/>
      <c r="FL20" s="477"/>
      <c r="FM20" s="478"/>
      <c r="FN20" s="479"/>
      <c r="FO20" s="480"/>
      <c r="FP20" s="479"/>
      <c r="FQ20" s="481"/>
      <c r="FR20" s="482"/>
      <c r="FS20" s="477"/>
      <c r="FT20" s="477"/>
      <c r="FU20" s="477"/>
      <c r="FV20" s="478"/>
      <c r="FW20" s="479"/>
      <c r="FX20" s="480"/>
      <c r="FY20" s="479"/>
      <c r="FZ20" s="481"/>
      <c r="GA20" s="482"/>
      <c r="GB20" s="477"/>
      <c r="GC20" s="477"/>
      <c r="GD20" s="477"/>
      <c r="GE20" s="478"/>
      <c r="GF20" s="479"/>
      <c r="GG20" s="480"/>
      <c r="GH20" s="479"/>
      <c r="GI20" s="481"/>
      <c r="GJ20" s="482"/>
      <c r="GK20" s="477"/>
      <c r="GL20" s="477"/>
      <c r="GM20" s="477"/>
      <c r="GN20" s="478"/>
      <c r="GO20" s="479"/>
      <c r="GP20" s="480"/>
      <c r="GQ20" s="479"/>
      <c r="GR20" s="481"/>
      <c r="GS20" s="482"/>
      <c r="GT20" s="484">
        <v>43164</v>
      </c>
      <c r="GU20" s="138"/>
      <c r="GV20" s="100"/>
      <c r="GW20" s="115"/>
      <c r="GX20" s="115"/>
      <c r="GY20" s="101">
        <v>43179</v>
      </c>
      <c r="GZ20" s="93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211</v>
      </c>
      <c r="K21" s="501" t="s">
        <v>31</v>
      </c>
      <c r="L21" s="148">
        <v>26050</v>
      </c>
      <c r="M21" s="87">
        <v>43146</v>
      </c>
      <c r="N21" s="473" t="s">
        <v>220</v>
      </c>
      <c r="O21" s="107">
        <v>31540</v>
      </c>
      <c r="P21" s="153">
        <f t="shared" si="0"/>
        <v>5490</v>
      </c>
      <c r="Q21" s="99">
        <v>29</v>
      </c>
      <c r="R21" s="610"/>
      <c r="S21" s="611"/>
      <c r="T21" s="45">
        <f t="shared" si="2"/>
        <v>914660</v>
      </c>
      <c r="U21" s="545" t="s">
        <v>113</v>
      </c>
      <c r="V21" s="475">
        <v>43164</v>
      </c>
      <c r="W21" s="546">
        <v>18850</v>
      </c>
      <c r="X21" s="477"/>
      <c r="Y21" s="478"/>
      <c r="Z21" s="479"/>
      <c r="AA21" s="480"/>
      <c r="AB21" s="479"/>
      <c r="AC21" s="481"/>
      <c r="AD21" s="482"/>
      <c r="AE21" s="477"/>
      <c r="AF21" s="477"/>
      <c r="AG21" s="477"/>
      <c r="AH21" s="478"/>
      <c r="AI21" s="479"/>
      <c r="AJ21" s="480"/>
      <c r="AK21" s="479"/>
      <c r="AL21" s="481"/>
      <c r="AM21" s="482"/>
      <c r="AN21" s="477"/>
      <c r="AO21" s="477"/>
      <c r="AP21" s="477"/>
      <c r="AQ21" s="478"/>
      <c r="AR21" s="479"/>
      <c r="AS21" s="480"/>
      <c r="AT21" s="479"/>
      <c r="AU21" s="481"/>
      <c r="AV21" s="482"/>
      <c r="AW21" s="477"/>
      <c r="AX21" s="477"/>
      <c r="AY21" s="477"/>
      <c r="AZ21" s="478"/>
      <c r="BA21" s="479"/>
      <c r="BB21" s="480"/>
      <c r="BC21" s="479"/>
      <c r="BD21" s="481"/>
      <c r="BE21" s="482"/>
      <c r="BF21" s="477"/>
      <c r="BG21" s="477"/>
      <c r="BH21" s="477"/>
      <c r="BI21" s="478"/>
      <c r="BJ21" s="479"/>
      <c r="BK21" s="480"/>
      <c r="BL21" s="479"/>
      <c r="BM21" s="481"/>
      <c r="BN21" s="482"/>
      <c r="BO21" s="477"/>
      <c r="BP21" s="477"/>
      <c r="BQ21" s="477"/>
      <c r="BR21" s="478"/>
      <c r="BS21" s="479"/>
      <c r="BT21" s="480"/>
      <c r="BU21" s="479"/>
      <c r="BV21" s="481"/>
      <c r="BW21" s="482"/>
      <c r="BX21" s="477"/>
      <c r="BY21" s="477"/>
      <c r="BZ21" s="477"/>
      <c r="CA21" s="478"/>
      <c r="CB21" s="479"/>
      <c r="CC21" s="480"/>
      <c r="CD21" s="479"/>
      <c r="CE21" s="481"/>
      <c r="CF21" s="482"/>
      <c r="CG21" s="477"/>
      <c r="CH21" s="477"/>
      <c r="CI21" s="477"/>
      <c r="CJ21" s="478"/>
      <c r="CK21" s="479"/>
      <c r="CL21" s="480"/>
      <c r="CM21" s="479"/>
      <c r="CN21" s="481"/>
      <c r="CO21" s="482"/>
      <c r="CP21" s="477"/>
      <c r="CQ21" s="477"/>
      <c r="CR21" s="477"/>
      <c r="CS21" s="478"/>
      <c r="CT21" s="479"/>
      <c r="CU21" s="480"/>
      <c r="CV21" s="483"/>
      <c r="CW21" s="481"/>
      <c r="CX21" s="482"/>
      <c r="CY21" s="477"/>
      <c r="CZ21" s="477"/>
      <c r="DA21" s="477"/>
      <c r="DB21" s="478"/>
      <c r="DC21" s="479"/>
      <c r="DD21" s="480"/>
      <c r="DE21" s="479"/>
      <c r="DF21" s="481"/>
      <c r="DG21" s="482"/>
      <c r="DH21" s="477"/>
      <c r="DI21" s="477"/>
      <c r="DJ21" s="477"/>
      <c r="DK21" s="478"/>
      <c r="DL21" s="479"/>
      <c r="DM21" s="480"/>
      <c r="DN21" s="479"/>
      <c r="DO21" s="481"/>
      <c r="DP21" s="482"/>
      <c r="DQ21" s="477"/>
      <c r="DR21" s="477"/>
      <c r="DS21" s="477"/>
      <c r="DT21" s="478"/>
      <c r="DU21" s="479"/>
      <c r="DV21" s="480"/>
      <c r="DW21" s="479"/>
      <c r="DX21" s="481"/>
      <c r="DY21" s="482"/>
      <c r="DZ21" s="477"/>
      <c r="EA21" s="477"/>
      <c r="EB21" s="477"/>
      <c r="EC21" s="478"/>
      <c r="ED21" s="479"/>
      <c r="EE21" s="480"/>
      <c r="EF21" s="479"/>
      <c r="EG21" s="481"/>
      <c r="EH21" s="482"/>
      <c r="EI21" s="477"/>
      <c r="EJ21" s="477"/>
      <c r="EK21" s="477"/>
      <c r="EL21" s="478"/>
      <c r="EM21" s="479"/>
      <c r="EN21" s="480"/>
      <c r="EO21" s="479"/>
      <c r="EP21" s="481"/>
      <c r="EQ21" s="482"/>
      <c r="ER21" s="477"/>
      <c r="ES21" s="477"/>
      <c r="ET21" s="477"/>
      <c r="EU21" s="478"/>
      <c r="EV21" s="479"/>
      <c r="EW21" s="480"/>
      <c r="EX21" s="479"/>
      <c r="EY21" s="481"/>
      <c r="EZ21" s="482"/>
      <c r="FA21" s="477"/>
      <c r="FB21" s="477"/>
      <c r="FC21" s="477"/>
      <c r="FD21" s="478"/>
      <c r="FE21" s="479"/>
      <c r="FF21" s="480"/>
      <c r="FG21" s="479"/>
      <c r="FH21" s="481"/>
      <c r="FI21" s="482"/>
      <c r="FJ21" s="477"/>
      <c r="FK21" s="477"/>
      <c r="FL21" s="477"/>
      <c r="FM21" s="478"/>
      <c r="FN21" s="479"/>
      <c r="FO21" s="480"/>
      <c r="FP21" s="479"/>
      <c r="FQ21" s="481"/>
      <c r="FR21" s="482"/>
      <c r="FS21" s="477"/>
      <c r="FT21" s="477"/>
      <c r="FU21" s="477"/>
      <c r="FV21" s="478"/>
      <c r="FW21" s="479"/>
      <c r="FX21" s="480"/>
      <c r="FY21" s="479"/>
      <c r="FZ21" s="481"/>
      <c r="GA21" s="482"/>
      <c r="GB21" s="477"/>
      <c r="GC21" s="477"/>
      <c r="GD21" s="477"/>
      <c r="GE21" s="478"/>
      <c r="GF21" s="479"/>
      <c r="GG21" s="480"/>
      <c r="GH21" s="479"/>
      <c r="GI21" s="481"/>
      <c r="GJ21" s="482"/>
      <c r="GK21" s="477"/>
      <c r="GL21" s="477"/>
      <c r="GM21" s="477"/>
      <c r="GN21" s="478"/>
      <c r="GO21" s="479"/>
      <c r="GP21" s="480"/>
      <c r="GQ21" s="479"/>
      <c r="GR21" s="481"/>
      <c r="GS21" s="482"/>
      <c r="GT21" s="484">
        <v>43164</v>
      </c>
      <c r="GU21" s="138"/>
      <c r="GV21" s="100"/>
      <c r="GW21" s="115"/>
      <c r="GX21" s="115"/>
      <c r="GY21" s="101">
        <v>43179</v>
      </c>
      <c r="GZ21" s="93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54" t="s">
        <v>61</v>
      </c>
      <c r="K22" s="501" t="s">
        <v>96</v>
      </c>
      <c r="L22" s="148">
        <v>0</v>
      </c>
      <c r="M22" s="87">
        <v>43146</v>
      </c>
      <c r="N22" s="473" t="s">
        <v>212</v>
      </c>
      <c r="O22" s="107">
        <v>815</v>
      </c>
      <c r="P22" s="153">
        <f t="shared" si="0"/>
        <v>815</v>
      </c>
      <c r="Q22" s="99">
        <v>29</v>
      </c>
      <c r="R22" s="543"/>
      <c r="S22" s="544"/>
      <c r="T22" s="45">
        <f t="shared" si="2"/>
        <v>23635</v>
      </c>
      <c r="U22" s="545" t="s">
        <v>113</v>
      </c>
      <c r="V22" s="475">
        <v>43164</v>
      </c>
      <c r="W22" s="546">
        <v>754</v>
      </c>
      <c r="X22" s="477"/>
      <c r="Y22" s="478"/>
      <c r="Z22" s="479"/>
      <c r="AA22" s="480"/>
      <c r="AB22" s="479"/>
      <c r="AC22" s="481"/>
      <c r="AD22" s="482"/>
      <c r="AE22" s="477"/>
      <c r="AF22" s="477"/>
      <c r="AG22" s="477"/>
      <c r="AH22" s="478"/>
      <c r="AI22" s="479"/>
      <c r="AJ22" s="480"/>
      <c r="AK22" s="479"/>
      <c r="AL22" s="481"/>
      <c r="AM22" s="482"/>
      <c r="AN22" s="477"/>
      <c r="AO22" s="477"/>
      <c r="AP22" s="477"/>
      <c r="AQ22" s="478"/>
      <c r="AR22" s="479"/>
      <c r="AS22" s="480"/>
      <c r="AT22" s="479"/>
      <c r="AU22" s="481"/>
      <c r="AV22" s="482"/>
      <c r="AW22" s="477"/>
      <c r="AX22" s="477"/>
      <c r="AY22" s="477"/>
      <c r="AZ22" s="478"/>
      <c r="BA22" s="479"/>
      <c r="BB22" s="480"/>
      <c r="BC22" s="479"/>
      <c r="BD22" s="481"/>
      <c r="BE22" s="482"/>
      <c r="BF22" s="477"/>
      <c r="BG22" s="477"/>
      <c r="BH22" s="477"/>
      <c r="BI22" s="478"/>
      <c r="BJ22" s="479"/>
      <c r="BK22" s="480"/>
      <c r="BL22" s="479"/>
      <c r="BM22" s="481"/>
      <c r="BN22" s="482"/>
      <c r="BO22" s="477"/>
      <c r="BP22" s="477"/>
      <c r="BQ22" s="477"/>
      <c r="BR22" s="478"/>
      <c r="BS22" s="479"/>
      <c r="BT22" s="480"/>
      <c r="BU22" s="479"/>
      <c r="BV22" s="481"/>
      <c r="BW22" s="482"/>
      <c r="BX22" s="477"/>
      <c r="BY22" s="477"/>
      <c r="BZ22" s="477"/>
      <c r="CA22" s="478"/>
      <c r="CB22" s="479"/>
      <c r="CC22" s="480"/>
      <c r="CD22" s="479"/>
      <c r="CE22" s="481"/>
      <c r="CF22" s="482"/>
      <c r="CG22" s="477"/>
      <c r="CH22" s="477"/>
      <c r="CI22" s="477"/>
      <c r="CJ22" s="478"/>
      <c r="CK22" s="479"/>
      <c r="CL22" s="480"/>
      <c r="CM22" s="479"/>
      <c r="CN22" s="481"/>
      <c r="CO22" s="482"/>
      <c r="CP22" s="477"/>
      <c r="CQ22" s="477"/>
      <c r="CR22" s="477"/>
      <c r="CS22" s="478"/>
      <c r="CT22" s="479"/>
      <c r="CU22" s="480"/>
      <c r="CV22" s="483"/>
      <c r="CW22" s="481"/>
      <c r="CX22" s="482"/>
      <c r="CY22" s="477"/>
      <c r="CZ22" s="477"/>
      <c r="DA22" s="477"/>
      <c r="DB22" s="478"/>
      <c r="DC22" s="479"/>
      <c r="DD22" s="480"/>
      <c r="DE22" s="479"/>
      <c r="DF22" s="481"/>
      <c r="DG22" s="482"/>
      <c r="DH22" s="477"/>
      <c r="DI22" s="477"/>
      <c r="DJ22" s="477"/>
      <c r="DK22" s="478"/>
      <c r="DL22" s="479"/>
      <c r="DM22" s="480"/>
      <c r="DN22" s="479"/>
      <c r="DO22" s="481"/>
      <c r="DP22" s="482"/>
      <c r="DQ22" s="477"/>
      <c r="DR22" s="477"/>
      <c r="DS22" s="477"/>
      <c r="DT22" s="478"/>
      <c r="DU22" s="479"/>
      <c r="DV22" s="480"/>
      <c r="DW22" s="479"/>
      <c r="DX22" s="481"/>
      <c r="DY22" s="482"/>
      <c r="DZ22" s="477"/>
      <c r="EA22" s="477"/>
      <c r="EB22" s="477"/>
      <c r="EC22" s="478"/>
      <c r="ED22" s="479"/>
      <c r="EE22" s="480"/>
      <c r="EF22" s="479"/>
      <c r="EG22" s="481"/>
      <c r="EH22" s="482"/>
      <c r="EI22" s="477"/>
      <c r="EJ22" s="477"/>
      <c r="EK22" s="477"/>
      <c r="EL22" s="478"/>
      <c r="EM22" s="479"/>
      <c r="EN22" s="480"/>
      <c r="EO22" s="479"/>
      <c r="EP22" s="481"/>
      <c r="EQ22" s="482"/>
      <c r="ER22" s="477"/>
      <c r="ES22" s="477"/>
      <c r="ET22" s="477"/>
      <c r="EU22" s="478"/>
      <c r="EV22" s="479"/>
      <c r="EW22" s="480"/>
      <c r="EX22" s="479"/>
      <c r="EY22" s="481"/>
      <c r="EZ22" s="482"/>
      <c r="FA22" s="477"/>
      <c r="FB22" s="477"/>
      <c r="FC22" s="477"/>
      <c r="FD22" s="478"/>
      <c r="FE22" s="479"/>
      <c r="FF22" s="480"/>
      <c r="FG22" s="479"/>
      <c r="FH22" s="481"/>
      <c r="FI22" s="482"/>
      <c r="FJ22" s="477"/>
      <c r="FK22" s="477"/>
      <c r="FL22" s="477"/>
      <c r="FM22" s="478"/>
      <c r="FN22" s="479"/>
      <c r="FO22" s="480"/>
      <c r="FP22" s="479"/>
      <c r="FQ22" s="481"/>
      <c r="FR22" s="482"/>
      <c r="FS22" s="477"/>
      <c r="FT22" s="477"/>
      <c r="FU22" s="477"/>
      <c r="FV22" s="478"/>
      <c r="FW22" s="479"/>
      <c r="FX22" s="480"/>
      <c r="FY22" s="479"/>
      <c r="FZ22" s="481"/>
      <c r="GA22" s="482"/>
      <c r="GB22" s="477"/>
      <c r="GC22" s="477"/>
      <c r="GD22" s="477"/>
      <c r="GE22" s="478"/>
      <c r="GF22" s="479"/>
      <c r="GG22" s="480"/>
      <c r="GH22" s="479"/>
      <c r="GI22" s="481"/>
      <c r="GJ22" s="482"/>
      <c r="GK22" s="477"/>
      <c r="GL22" s="477"/>
      <c r="GM22" s="477"/>
      <c r="GN22" s="478"/>
      <c r="GO22" s="479"/>
      <c r="GP22" s="480"/>
      <c r="GQ22" s="479"/>
      <c r="GR22" s="481"/>
      <c r="GS22" s="482"/>
      <c r="GT22" s="484">
        <v>43164</v>
      </c>
      <c r="GU22" s="138"/>
      <c r="GV22" s="100"/>
      <c r="GW22" s="115"/>
      <c r="GX22" s="115"/>
      <c r="GY22" s="101"/>
      <c r="GZ22" s="93">
        <v>0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154</v>
      </c>
      <c r="K23" s="501" t="s">
        <v>30</v>
      </c>
      <c r="L23" s="106">
        <v>12060</v>
      </c>
      <c r="M23" s="87">
        <v>43147</v>
      </c>
      <c r="N23" s="473" t="s">
        <v>213</v>
      </c>
      <c r="O23" s="107">
        <v>15265</v>
      </c>
      <c r="P23" s="153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74" t="s">
        <v>113</v>
      </c>
      <c r="V23" s="475">
        <v>43165</v>
      </c>
      <c r="W23" s="476">
        <v>9802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43165</v>
      </c>
      <c r="GU23" s="138"/>
      <c r="GV23" s="100"/>
      <c r="GW23" s="115"/>
      <c r="GX23" s="115"/>
      <c r="GY23" s="101">
        <v>43179</v>
      </c>
      <c r="GZ23" s="93">
        <v>2320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05" t="s">
        <v>158</v>
      </c>
      <c r="K24" s="501" t="s">
        <v>31</v>
      </c>
      <c r="L24" s="106">
        <v>23470</v>
      </c>
      <c r="M24" s="87">
        <v>43147</v>
      </c>
      <c r="N24" s="473" t="s">
        <v>214</v>
      </c>
      <c r="O24" s="107">
        <v>29205</v>
      </c>
      <c r="P24" s="153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74" t="s">
        <v>113</v>
      </c>
      <c r="V24" s="475">
        <v>43165</v>
      </c>
      <c r="W24" s="476">
        <v>18850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43165</v>
      </c>
      <c r="GU24" s="138"/>
      <c r="GV24" s="124">
        <v>17584</v>
      </c>
      <c r="GW24" s="115" t="s">
        <v>176</v>
      </c>
      <c r="GX24" s="115"/>
      <c r="GY24" s="556">
        <v>43186</v>
      </c>
      <c r="GZ24" s="557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157</v>
      </c>
      <c r="K25" s="501" t="s">
        <v>29</v>
      </c>
      <c r="L25" s="106">
        <v>19230</v>
      </c>
      <c r="M25" s="87">
        <v>43149</v>
      </c>
      <c r="N25" s="473" t="s">
        <v>221</v>
      </c>
      <c r="O25" s="107">
        <v>23880</v>
      </c>
      <c r="P25" s="153">
        <f t="shared" si="0"/>
        <v>4650</v>
      </c>
      <c r="Q25" s="99">
        <v>28.5</v>
      </c>
      <c r="R25" s="601"/>
      <c r="S25" s="602"/>
      <c r="T25" s="45">
        <f t="shared" si="2"/>
        <v>680580</v>
      </c>
      <c r="U25" s="547" t="s">
        <v>113</v>
      </c>
      <c r="V25" s="475">
        <v>43166</v>
      </c>
      <c r="W25" s="476">
        <v>15080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43166</v>
      </c>
      <c r="GU25" s="138"/>
      <c r="GV25" s="124"/>
      <c r="GW25" s="115"/>
      <c r="GX25" s="115"/>
      <c r="GY25" s="556">
        <v>43186</v>
      </c>
      <c r="GZ25" s="557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157</v>
      </c>
      <c r="K26" s="501" t="s">
        <v>29</v>
      </c>
      <c r="L26" s="106">
        <v>19470</v>
      </c>
      <c r="M26" s="87">
        <v>43150</v>
      </c>
      <c r="N26" s="473" t="s">
        <v>222</v>
      </c>
      <c r="O26" s="107">
        <v>24230</v>
      </c>
      <c r="P26" s="153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74" t="s">
        <v>113</v>
      </c>
      <c r="V26" s="475">
        <v>43167</v>
      </c>
      <c r="W26" s="476">
        <v>15080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43167</v>
      </c>
      <c r="GU26" s="138"/>
      <c r="GV26" s="124"/>
      <c r="GW26" s="115"/>
      <c r="GX26" s="115"/>
      <c r="GY26" s="556">
        <v>43186</v>
      </c>
      <c r="GZ26" s="557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157</v>
      </c>
      <c r="K27" s="501" t="s">
        <v>29</v>
      </c>
      <c r="L27" s="106">
        <v>18870</v>
      </c>
      <c r="M27" s="87">
        <v>43151</v>
      </c>
      <c r="N27" s="473" t="s">
        <v>223</v>
      </c>
      <c r="O27" s="107">
        <v>23655</v>
      </c>
      <c r="P27" s="153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74" t="s">
        <v>113</v>
      </c>
      <c r="V27" s="475">
        <v>43168</v>
      </c>
      <c r="W27" s="476">
        <v>15080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43168</v>
      </c>
      <c r="GU27" s="138"/>
      <c r="GV27" s="100"/>
      <c r="GW27" s="115"/>
      <c r="GX27" s="115"/>
      <c r="GY27" s="556">
        <v>43186</v>
      </c>
      <c r="GZ27" s="557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157</v>
      </c>
      <c r="K28" s="507" t="s">
        <v>29</v>
      </c>
      <c r="L28" s="106">
        <v>19470</v>
      </c>
      <c r="M28" s="87">
        <v>43152</v>
      </c>
      <c r="N28" s="473" t="s">
        <v>225</v>
      </c>
      <c r="O28" s="107">
        <v>24000</v>
      </c>
      <c r="P28" s="153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74" t="s">
        <v>113</v>
      </c>
      <c r="V28" s="475">
        <v>43171</v>
      </c>
      <c r="W28" s="476">
        <v>15080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43171</v>
      </c>
      <c r="GU28" s="138"/>
      <c r="GV28" s="104">
        <v>22176</v>
      </c>
      <c r="GW28" s="98" t="s">
        <v>193</v>
      </c>
      <c r="GX28" s="115"/>
      <c r="GY28" s="556">
        <v>43186</v>
      </c>
      <c r="GZ28" s="557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29</v>
      </c>
      <c r="L29" s="106">
        <v>18290</v>
      </c>
      <c r="M29" s="87">
        <v>43153</v>
      </c>
      <c r="N29" s="473" t="s">
        <v>224</v>
      </c>
      <c r="O29" s="107">
        <v>22900</v>
      </c>
      <c r="P29" s="153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74" t="s">
        <v>113</v>
      </c>
      <c r="V29" s="475">
        <v>43171</v>
      </c>
      <c r="W29" s="476">
        <v>15080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43171</v>
      </c>
      <c r="GU29" s="138"/>
      <c r="GV29" s="100"/>
      <c r="GW29" s="115"/>
      <c r="GX29" s="115"/>
      <c r="GY29" s="556">
        <v>43186</v>
      </c>
      <c r="GZ29" s="557">
        <v>4176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122</v>
      </c>
      <c r="K30" s="507" t="s">
        <v>30</v>
      </c>
      <c r="L30" s="106">
        <v>13040</v>
      </c>
      <c r="M30" s="87">
        <v>43153</v>
      </c>
      <c r="N30" s="473" t="s">
        <v>230</v>
      </c>
      <c r="O30" s="107">
        <v>16395</v>
      </c>
      <c r="P30" s="153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74" t="s">
        <v>113</v>
      </c>
      <c r="V30" s="475">
        <v>43172</v>
      </c>
      <c r="W30" s="476">
        <v>9802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43172</v>
      </c>
      <c r="GU30" s="138"/>
      <c r="GV30" s="100">
        <v>17584</v>
      </c>
      <c r="GW30" s="101" t="s">
        <v>194</v>
      </c>
      <c r="GX30" s="115"/>
      <c r="GY30" s="556">
        <v>43186</v>
      </c>
      <c r="GZ30" s="557">
        <v>2320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159</v>
      </c>
      <c r="K31" s="507" t="s">
        <v>30</v>
      </c>
      <c r="L31" s="106">
        <v>11140</v>
      </c>
      <c r="M31" s="87">
        <v>43154</v>
      </c>
      <c r="N31" s="473" t="s">
        <v>229</v>
      </c>
      <c r="O31" s="107">
        <v>14020</v>
      </c>
      <c r="P31" s="153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74" t="s">
        <v>113</v>
      </c>
      <c r="V31" s="475">
        <v>43172</v>
      </c>
      <c r="W31" s="476">
        <v>9802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43172</v>
      </c>
      <c r="GU31" s="138"/>
      <c r="GV31" s="100">
        <v>17584</v>
      </c>
      <c r="GW31" s="115" t="s">
        <v>195</v>
      </c>
      <c r="GX31" s="115"/>
      <c r="GY31" s="556">
        <v>43186</v>
      </c>
      <c r="GZ31" s="557">
        <v>4176</v>
      </c>
      <c r="HA31" s="118"/>
      <c r="HB31" s="118"/>
    </row>
    <row r="32" spans="2:210" ht="18.75" x14ac:dyDescent="0.3">
      <c r="B32" s="118"/>
      <c r="C32" s="126"/>
      <c r="D32" s="41"/>
      <c r="E32" s="42"/>
      <c r="F32" s="43"/>
      <c r="G32" s="44"/>
      <c r="H32" s="45"/>
      <c r="I32" s="46"/>
      <c r="J32" s="158" t="s">
        <v>161</v>
      </c>
      <c r="K32" s="507" t="s">
        <v>160</v>
      </c>
      <c r="L32" s="106">
        <v>21530</v>
      </c>
      <c r="M32" s="87">
        <v>43154</v>
      </c>
      <c r="N32" s="473" t="s">
        <v>231</v>
      </c>
      <c r="O32" s="107">
        <f>27380-110</f>
        <v>27270</v>
      </c>
      <c r="P32" s="153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74" t="s">
        <v>113</v>
      </c>
      <c r="V32" s="475">
        <v>43173</v>
      </c>
      <c r="W32" s="476">
        <v>18699.2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43173</v>
      </c>
      <c r="GU32" s="138"/>
      <c r="GV32" s="100">
        <v>22176</v>
      </c>
      <c r="GW32" s="115" t="s">
        <v>196</v>
      </c>
      <c r="GX32" s="115"/>
      <c r="GY32" s="556">
        <v>43186</v>
      </c>
      <c r="GZ32" s="557">
        <v>2320</v>
      </c>
      <c r="HA32" s="118"/>
      <c r="HB32" s="118"/>
    </row>
    <row r="33" spans="1:210" ht="18.75" x14ac:dyDescent="0.3">
      <c r="B33" s="118"/>
      <c r="C33" s="126"/>
      <c r="D33" s="41"/>
      <c r="E33" s="42"/>
      <c r="F33" s="43"/>
      <c r="G33" s="44"/>
      <c r="H33" s="45"/>
      <c r="I33" s="46"/>
      <c r="J33" s="158" t="s">
        <v>162</v>
      </c>
      <c r="K33" s="507" t="s">
        <v>31</v>
      </c>
      <c r="L33" s="106">
        <v>22460</v>
      </c>
      <c r="M33" s="87">
        <v>43156</v>
      </c>
      <c r="N33" s="473" t="s">
        <v>236</v>
      </c>
      <c r="O33" s="107">
        <v>27120</v>
      </c>
      <c r="P33" s="153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74" t="s">
        <v>113</v>
      </c>
      <c r="V33" s="475">
        <v>43174</v>
      </c>
      <c r="W33" s="476">
        <v>18850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43174</v>
      </c>
      <c r="GU33" s="138"/>
      <c r="GV33" s="548"/>
      <c r="GW33" s="549"/>
      <c r="GX33" s="115"/>
      <c r="GY33" s="556">
        <v>43186</v>
      </c>
      <c r="GZ33" s="557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163</v>
      </c>
      <c r="K34" s="507" t="s">
        <v>45</v>
      </c>
      <c r="L34" s="106"/>
      <c r="M34" s="87">
        <v>43156</v>
      </c>
      <c r="N34" s="473" t="s">
        <v>188</v>
      </c>
      <c r="O34" s="107">
        <v>1240</v>
      </c>
      <c r="P34" s="153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74" t="s">
        <v>113</v>
      </c>
      <c r="V34" s="475">
        <v>43174</v>
      </c>
      <c r="W34" s="476">
        <v>754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43174</v>
      </c>
      <c r="GU34" s="138"/>
      <c r="GV34" s="548"/>
      <c r="GW34" s="549"/>
      <c r="GX34" s="115"/>
      <c r="GY34" s="556"/>
      <c r="GZ34" s="557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33</v>
      </c>
      <c r="K35" s="507" t="s">
        <v>164</v>
      </c>
      <c r="L35" s="106">
        <v>18660</v>
      </c>
      <c r="M35" s="87">
        <v>43157</v>
      </c>
      <c r="N35" s="473" t="s">
        <v>237</v>
      </c>
      <c r="O35" s="107">
        <v>23710</v>
      </c>
      <c r="P35" s="153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74" t="s">
        <v>113</v>
      </c>
      <c r="V35" s="475">
        <v>43175</v>
      </c>
      <c r="W35" s="476">
        <v>15004.6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43175</v>
      </c>
      <c r="GU35" s="138"/>
      <c r="GV35" s="548"/>
      <c r="GW35" s="549"/>
      <c r="GX35" s="115"/>
      <c r="GY35" s="556">
        <v>43186</v>
      </c>
      <c r="GZ35" s="557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158</v>
      </c>
      <c r="K36" s="501" t="s">
        <v>29</v>
      </c>
      <c r="L36" s="106">
        <v>19340</v>
      </c>
      <c r="M36" s="87">
        <v>43158</v>
      </c>
      <c r="N36" s="473" t="s">
        <v>238</v>
      </c>
      <c r="O36" s="107">
        <v>24710</v>
      </c>
      <c r="P36" s="153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74" t="s">
        <v>113</v>
      </c>
      <c r="V36" s="475">
        <v>43179</v>
      </c>
      <c r="W36" s="476">
        <v>15080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43179</v>
      </c>
      <c r="GU36" s="138"/>
      <c r="GV36" s="548"/>
      <c r="GW36" s="549"/>
      <c r="GX36" s="115"/>
      <c r="GY36" s="556">
        <v>43186</v>
      </c>
      <c r="GZ36" s="557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158</v>
      </c>
      <c r="K37" s="501" t="s">
        <v>119</v>
      </c>
      <c r="L37" s="106">
        <v>18130</v>
      </c>
      <c r="M37" s="87">
        <v>43159</v>
      </c>
      <c r="N37" s="473" t="s">
        <v>239</v>
      </c>
      <c r="O37" s="107">
        <v>23130</v>
      </c>
      <c r="P37" s="153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74" t="s">
        <v>113</v>
      </c>
      <c r="V37" s="475">
        <v>43179</v>
      </c>
      <c r="W37" s="476">
        <v>14929.2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43179</v>
      </c>
      <c r="GU37" s="138"/>
      <c r="GV37" s="548">
        <v>22176</v>
      </c>
      <c r="GW37" s="549" t="s">
        <v>215</v>
      </c>
      <c r="GX37" s="115"/>
      <c r="GY37" s="556">
        <v>43186</v>
      </c>
      <c r="GZ37" s="557">
        <v>4176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/>
      <c r="K38" s="501"/>
      <c r="L38" s="106"/>
      <c r="M38" s="87"/>
      <c r="N38" s="88"/>
      <c r="O38" s="107"/>
      <c r="P38" s="153">
        <f t="shared" si="0"/>
        <v>0</v>
      </c>
      <c r="Q38" s="99"/>
      <c r="R38" s="99"/>
      <c r="S38" s="99"/>
      <c r="T38" s="45">
        <f t="shared" si="2"/>
        <v>0</v>
      </c>
      <c r="U38" s="160"/>
      <c r="V38" s="161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556"/>
      <c r="GZ38" s="557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05"/>
      <c r="K39" s="501"/>
      <c r="L39" s="106"/>
      <c r="M39" s="87"/>
      <c r="N39" s="88"/>
      <c r="O39" s="107"/>
      <c r="P39" s="153">
        <f t="shared" si="0"/>
        <v>0</v>
      </c>
      <c r="Q39" s="99"/>
      <c r="R39" s="99"/>
      <c r="S39" s="99"/>
      <c r="T39" s="45">
        <f t="shared" si="2"/>
        <v>0</v>
      </c>
      <c r="U39" s="160"/>
      <c r="V39" s="161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556"/>
      <c r="GZ39" s="557"/>
      <c r="HA39" s="118"/>
      <c r="HB39" s="118"/>
    </row>
    <row r="40" spans="1:210" x14ac:dyDescent="0.25">
      <c r="A40" s="1">
        <v>23</v>
      </c>
      <c r="B40" s="118" t="e">
        <f>#REF!</f>
        <v>#REF!</v>
      </c>
      <c r="C40" s="118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5"/>
      <c r="K40" s="501"/>
      <c r="L40" s="106"/>
      <c r="M40" s="87"/>
      <c r="N40" s="88"/>
      <c r="O40" s="107"/>
      <c r="P40" s="153">
        <f t="shared" si="0"/>
        <v>0</v>
      </c>
      <c r="Q40" s="99"/>
      <c r="R40" s="99"/>
      <c r="S40" s="99"/>
      <c r="T40" s="45">
        <f t="shared" si="2"/>
        <v>0</v>
      </c>
      <c r="U40" s="160"/>
      <c r="V40" s="518"/>
      <c r="W40" s="519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24"/>
      <c r="GW40" s="115"/>
      <c r="GX40" s="115"/>
      <c r="GY40" s="556"/>
      <c r="GZ40" s="557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169"/>
      <c r="S41" s="169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0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05"/>
      <c r="K42" s="501"/>
      <c r="L42" s="106"/>
      <c r="M42" s="87"/>
      <c r="N42" s="88"/>
      <c r="O42" s="107"/>
      <c r="P42" s="153">
        <f t="shared" si="0"/>
        <v>0</v>
      </c>
      <c r="Q42" s="169"/>
      <c r="R42" s="610"/>
      <c r="S42" s="611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0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495"/>
      <c r="S43" s="496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0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7"/>
      <c r="L44" s="106"/>
      <c r="M44" s="87"/>
      <c r="N44" s="88"/>
      <c r="O44" s="107"/>
      <c r="P44" s="153">
        <f t="shared" si="0"/>
        <v>0</v>
      </c>
      <c r="Q44" s="169"/>
      <c r="R44" s="495"/>
      <c r="S44" s="496"/>
      <c r="T44" s="45">
        <f t="shared" si="2"/>
        <v>0</v>
      </c>
      <c r="U44" s="171"/>
      <c r="V44" s="172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0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1"/>
      <c r="L45" s="106"/>
      <c r="M45" s="87"/>
      <c r="N45" s="88"/>
      <c r="O45" s="107"/>
      <c r="P45" s="153">
        <f t="shared" si="0"/>
        <v>0</v>
      </c>
      <c r="Q45" s="175"/>
      <c r="R45" s="99"/>
      <c r="S45" s="99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01"/>
      <c r="GZ45" s="93"/>
      <c r="HA45" s="118"/>
      <c r="HB45" s="118"/>
    </row>
    <row r="46" spans="1:210" ht="18.75" x14ac:dyDescent="0.3">
      <c r="B46" s="118"/>
      <c r="C46" s="118"/>
      <c r="D46" s="41"/>
      <c r="E46" s="42"/>
      <c r="F46" s="43"/>
      <c r="G46" s="44"/>
      <c r="H46" s="45"/>
      <c r="I46" s="46"/>
      <c r="J46" s="504"/>
      <c r="K46" s="505"/>
      <c r="L46" s="506"/>
      <c r="M46" s="87"/>
      <c r="N46" s="176"/>
      <c r="O46" s="107"/>
      <c r="P46" s="153">
        <f t="shared" si="0"/>
        <v>0</v>
      </c>
      <c r="Q46" s="492"/>
      <c r="R46" s="493"/>
      <c r="S46" s="177"/>
      <c r="T46" s="465">
        <f>Q46*O46+7.35</f>
        <v>7.35</v>
      </c>
      <c r="U46" s="471"/>
      <c r="V46" s="494"/>
      <c r="W46" s="178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79"/>
      <c r="GU46" s="138"/>
      <c r="GV46" s="124"/>
      <c r="GW46" s="115"/>
      <c r="GX46" s="115"/>
      <c r="GY46" s="101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101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01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69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101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84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01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85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7"/>
      <c r="GU51" s="138"/>
      <c r="GV51" s="100"/>
      <c r="GW51" s="115"/>
      <c r="GX51" s="115"/>
      <c r="GY51" s="101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01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8"/>
      <c r="GU53" s="138"/>
      <c r="GV53" s="100"/>
      <c r="GW53" s="115"/>
      <c r="GX53" s="115"/>
      <c r="GY53" s="101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01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88"/>
      <c r="O55" s="107"/>
      <c r="P55" s="153">
        <f t="shared" si="0"/>
        <v>0</v>
      </c>
      <c r="Q55" s="99"/>
      <c r="R55" s="169"/>
      <c r="S55" s="169"/>
      <c r="T55" s="45">
        <f>Q55*O55</f>
        <v>0</v>
      </c>
      <c r="U55" s="156"/>
      <c r="V55" s="150"/>
      <c r="W55" s="181"/>
      <c r="X55" s="112"/>
      <c r="Y55" s="111"/>
      <c r="Z55" s="132"/>
      <c r="AA55" s="133"/>
      <c r="AB55" s="132"/>
      <c r="AC55" s="134"/>
      <c r="AD55" s="135"/>
      <c r="AE55" s="112"/>
      <c r="AF55" s="112"/>
      <c r="AG55" s="112"/>
      <c r="AH55" s="111"/>
      <c r="AI55" s="132"/>
      <c r="AJ55" s="133"/>
      <c r="AK55" s="132"/>
      <c r="AL55" s="134"/>
      <c r="AM55" s="135"/>
      <c r="AN55" s="112"/>
      <c r="AO55" s="112"/>
      <c r="AP55" s="112"/>
      <c r="AQ55" s="111"/>
      <c r="AR55" s="132"/>
      <c r="AS55" s="133"/>
      <c r="AT55" s="132"/>
      <c r="AU55" s="134"/>
      <c r="AV55" s="135"/>
      <c r="AW55" s="112"/>
      <c r="AX55" s="112"/>
      <c r="AY55" s="112"/>
      <c r="AZ55" s="111"/>
      <c r="BA55" s="132"/>
      <c r="BB55" s="133"/>
      <c r="BC55" s="132"/>
      <c r="BD55" s="134"/>
      <c r="BE55" s="135"/>
      <c r="BF55" s="112"/>
      <c r="BG55" s="112"/>
      <c r="BH55" s="112"/>
      <c r="BI55" s="111"/>
      <c r="BJ55" s="132"/>
      <c r="BK55" s="133"/>
      <c r="BL55" s="132"/>
      <c r="BM55" s="134"/>
      <c r="BN55" s="135"/>
      <c r="BO55" s="112"/>
      <c r="BP55" s="112"/>
      <c r="BQ55" s="112"/>
      <c r="BR55" s="111"/>
      <c r="BS55" s="132"/>
      <c r="BT55" s="133"/>
      <c r="BU55" s="132"/>
      <c r="BV55" s="134"/>
      <c r="BW55" s="135"/>
      <c r="BX55" s="112"/>
      <c r="BY55" s="112"/>
      <c r="BZ55" s="112"/>
      <c r="CA55" s="111"/>
      <c r="CB55" s="132"/>
      <c r="CC55" s="133"/>
      <c r="CD55" s="132"/>
      <c r="CE55" s="134"/>
      <c r="CF55" s="135"/>
      <c r="CG55" s="112"/>
      <c r="CH55" s="112"/>
      <c r="CI55" s="112"/>
      <c r="CJ55" s="111"/>
      <c r="CK55" s="132"/>
      <c r="CL55" s="133"/>
      <c r="CM55" s="132"/>
      <c r="CN55" s="134"/>
      <c r="CO55" s="135"/>
      <c r="CP55" s="112"/>
      <c r="CQ55" s="112"/>
      <c r="CR55" s="112"/>
      <c r="CS55" s="111"/>
      <c r="CT55" s="132"/>
      <c r="CU55" s="133"/>
      <c r="CV55" s="132"/>
      <c r="CW55" s="134"/>
      <c r="CX55" s="135"/>
      <c r="CY55" s="112"/>
      <c r="CZ55" s="112"/>
      <c r="DA55" s="112"/>
      <c r="DB55" s="111"/>
      <c r="DC55" s="132"/>
      <c r="DD55" s="133"/>
      <c r="DE55" s="132"/>
      <c r="DF55" s="134"/>
      <c r="DG55" s="135"/>
      <c r="DH55" s="112"/>
      <c r="DI55" s="112"/>
      <c r="DJ55" s="112"/>
      <c r="DK55" s="111"/>
      <c r="DL55" s="132"/>
      <c r="DM55" s="133"/>
      <c r="DN55" s="132"/>
      <c r="DO55" s="134"/>
      <c r="DP55" s="135"/>
      <c r="DQ55" s="112"/>
      <c r="DR55" s="112"/>
      <c r="DS55" s="112"/>
      <c r="DT55" s="111"/>
      <c r="DU55" s="132"/>
      <c r="DV55" s="133"/>
      <c r="DW55" s="132"/>
      <c r="DX55" s="134"/>
      <c r="DY55" s="135"/>
      <c r="DZ55" s="112"/>
      <c r="EA55" s="112"/>
      <c r="EB55" s="112"/>
      <c r="EC55" s="111"/>
      <c r="ED55" s="132"/>
      <c r="EE55" s="133"/>
      <c r="EF55" s="132"/>
      <c r="EG55" s="134"/>
      <c r="EH55" s="135"/>
      <c r="EI55" s="112"/>
      <c r="EJ55" s="112"/>
      <c r="EK55" s="112"/>
      <c r="EL55" s="111"/>
      <c r="EM55" s="132"/>
      <c r="EN55" s="133"/>
      <c r="EO55" s="132"/>
      <c r="EP55" s="134"/>
      <c r="EQ55" s="135"/>
      <c r="ER55" s="112"/>
      <c r="ES55" s="112"/>
      <c r="ET55" s="112"/>
      <c r="EU55" s="111"/>
      <c r="EV55" s="132"/>
      <c r="EW55" s="133"/>
      <c r="EX55" s="132"/>
      <c r="EY55" s="134"/>
      <c r="EZ55" s="135"/>
      <c r="FA55" s="112"/>
      <c r="FB55" s="112"/>
      <c r="FC55" s="112"/>
      <c r="FD55" s="111"/>
      <c r="FE55" s="132"/>
      <c r="FF55" s="133"/>
      <c r="FG55" s="132"/>
      <c r="FH55" s="134"/>
      <c r="FI55" s="135"/>
      <c r="FJ55" s="112"/>
      <c r="FK55" s="112"/>
      <c r="FL55" s="112"/>
      <c r="FM55" s="111"/>
      <c r="FN55" s="132"/>
      <c r="FO55" s="133"/>
      <c r="FP55" s="132"/>
      <c r="FQ55" s="134"/>
      <c r="FR55" s="135"/>
      <c r="FS55" s="112"/>
      <c r="FT55" s="112"/>
      <c r="FU55" s="112"/>
      <c r="FV55" s="111"/>
      <c r="FW55" s="132"/>
      <c r="FX55" s="133"/>
      <c r="FY55" s="132"/>
      <c r="FZ55" s="134"/>
      <c r="GA55" s="135"/>
      <c r="GB55" s="112"/>
      <c r="GC55" s="112"/>
      <c r="GD55" s="112"/>
      <c r="GE55" s="111"/>
      <c r="GF55" s="132"/>
      <c r="GG55" s="133"/>
      <c r="GH55" s="132"/>
      <c r="GI55" s="134"/>
      <c r="GJ55" s="135"/>
      <c r="GK55" s="112"/>
      <c r="GL55" s="112"/>
      <c r="GM55" s="112"/>
      <c r="GN55" s="111"/>
      <c r="GO55" s="132"/>
      <c r="GP55" s="133"/>
      <c r="GQ55" s="132"/>
      <c r="GR55" s="134"/>
      <c r="GS55" s="135"/>
      <c r="GT55" s="189"/>
      <c r="GU55" s="138"/>
      <c r="GV55" s="124"/>
      <c r="GW55" s="115"/>
      <c r="GX55" s="115"/>
      <c r="GY55" s="101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01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ref="P57:P68" si="3"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101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si="3"/>
        <v>0</v>
      </c>
      <c r="Q58" s="169"/>
      <c r="R58" s="613"/>
      <c r="S58" s="614"/>
      <c r="T58" s="45">
        <f>Q58*O58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01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ref="T59:T66" si="4"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01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01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01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01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01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00"/>
      <c r="GW64" s="115"/>
      <c r="GX64" s="115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58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92"/>
      <c r="GW65" s="193"/>
      <c r="GX65" s="193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169"/>
      <c r="R67" s="169"/>
      <c r="S67" s="169"/>
      <c r="T67" s="45">
        <f t="shared" ref="T67" si="5"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5"/>
      <c r="GW67" s="193"/>
      <c r="GX67" s="196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99"/>
      <c r="R68" s="169"/>
      <c r="S68" s="169"/>
      <c r="T68" s="45">
        <f>Q68*O68</f>
        <v>0</v>
      </c>
      <c r="U68" s="156"/>
      <c r="V68" s="13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7"/>
      <c r="GU68" s="138"/>
      <c r="GV68" s="124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89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99"/>
      <c r="V71" s="20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202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58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161"/>
      <c r="W75" s="17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168"/>
      <c r="GU75" s="19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11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1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19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ref="P87:P89" si="6">O87-L87</f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228"/>
      <c r="O88" s="107"/>
      <c r="P88" s="153">
        <f t="shared" si="6"/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29"/>
      <c r="K89" s="85"/>
      <c r="L89" s="106"/>
      <c r="M89" s="87"/>
      <c r="N89" s="230"/>
      <c r="O89" s="107"/>
      <c r="P89" s="153">
        <f t="shared" si="6"/>
        <v>0</v>
      </c>
      <c r="Q89" s="169"/>
      <c r="R89" s="169"/>
      <c r="S89" s="169"/>
      <c r="T89" s="45">
        <f t="shared" ref="T89:T96" si="7">Q89*O89</f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231"/>
      <c r="GZ89" s="232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3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255"/>
      <c r="GZ90" s="256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</row>
    <row r="92" spans="1:209" ht="16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258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9"/>
      <c r="GW92" s="37"/>
      <c r="GX92" s="37"/>
      <c r="GY92" s="38"/>
      <c r="GZ92" s="39"/>
    </row>
    <row r="93" spans="1:209" ht="20.25" thickTop="1" thickBot="1" x14ac:dyDescent="0.3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615" t="s">
        <v>34</v>
      </c>
      <c r="N93" s="616"/>
      <c r="O93" s="617">
        <f>SUM(O11:O92)</f>
        <v>543250</v>
      </c>
      <c r="P93" s="260"/>
      <c r="Q93" s="238"/>
      <c r="R93" s="261"/>
      <c r="S93" s="238"/>
      <c r="T93" s="45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9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76"/>
      <c r="K94" s="234"/>
      <c r="L94" s="235"/>
      <c r="M94" s="236"/>
      <c r="N94" s="257"/>
      <c r="O94" s="618"/>
      <c r="P94" s="260"/>
      <c r="Q94" s="238"/>
      <c r="R94" s="261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6.5" thickTop="1" x14ac:dyDescent="0.2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38"/>
      <c r="R95" s="238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79"/>
      <c r="R96" s="497"/>
      <c r="S96" s="497"/>
      <c r="T96" s="45">
        <f t="shared" si="7"/>
        <v>0</v>
      </c>
      <c r="U96" s="280"/>
      <c r="V96" s="248"/>
      <c r="W96" s="241"/>
      <c r="X96" s="262"/>
      <c r="Y96" s="243"/>
      <c r="Z96" s="264"/>
      <c r="AA96" s="265"/>
      <c r="AB96" s="264"/>
      <c r="AC96" s="266"/>
      <c r="AD96" s="267"/>
      <c r="AE96" s="268"/>
      <c r="AF96" s="262"/>
      <c r="AG96" s="281"/>
      <c r="AH96" s="243"/>
      <c r="AI96" s="264"/>
      <c r="AJ96" s="265"/>
      <c r="AK96" s="270"/>
      <c r="AL96" s="266"/>
      <c r="AM96" s="267"/>
      <c r="AN96" s="282"/>
      <c r="AO96" s="283"/>
      <c r="AP96" s="281"/>
      <c r="AQ96" s="243"/>
      <c r="AR96" s="264"/>
      <c r="AS96" s="265"/>
      <c r="AT96" s="264"/>
      <c r="AU96" s="266"/>
      <c r="AV96" s="267"/>
      <c r="AW96" s="282"/>
      <c r="AX96" s="283"/>
      <c r="AY96" s="281"/>
      <c r="AZ96" s="243"/>
      <c r="BA96" s="264"/>
      <c r="BB96" s="265"/>
      <c r="BC96" s="270"/>
      <c r="BD96" s="266"/>
      <c r="BE96" s="267"/>
      <c r="BF96" s="282"/>
      <c r="BG96" s="283"/>
      <c r="BH96" s="281"/>
      <c r="BI96" s="243"/>
      <c r="BJ96" s="264"/>
      <c r="BK96" s="265"/>
      <c r="BL96" s="270"/>
      <c r="BM96" s="266"/>
      <c r="BN96" s="267"/>
      <c r="BO96" s="282"/>
      <c r="BP96" s="283"/>
      <c r="BQ96" s="281"/>
      <c r="BR96" s="243"/>
      <c r="BS96" s="264"/>
      <c r="BT96" s="265"/>
      <c r="BU96" s="264"/>
      <c r="BV96" s="266"/>
      <c r="BW96" s="267"/>
      <c r="BX96" s="282"/>
      <c r="BY96" s="283"/>
      <c r="BZ96" s="281"/>
      <c r="CA96" s="243"/>
      <c r="CB96" s="264"/>
      <c r="CC96" s="265"/>
      <c r="CD96" s="264"/>
      <c r="CE96" s="266"/>
      <c r="CF96" s="267"/>
      <c r="CG96" s="282"/>
      <c r="CH96" s="283"/>
      <c r="CI96" s="281"/>
      <c r="CJ96" s="243"/>
      <c r="CK96" s="264"/>
      <c r="CL96" s="265"/>
      <c r="CM96" s="264"/>
      <c r="CN96" s="266"/>
      <c r="CO96" s="267"/>
      <c r="CP96" s="282"/>
      <c r="CQ96" s="283"/>
      <c r="CR96" s="281"/>
      <c r="CS96" s="243"/>
      <c r="CT96" s="264"/>
      <c r="CU96" s="271"/>
      <c r="CV96" s="270"/>
      <c r="CW96" s="272"/>
      <c r="CX96" s="267"/>
      <c r="CY96" s="282"/>
      <c r="CZ96" s="283"/>
      <c r="DA96" s="281"/>
      <c r="DB96" s="243"/>
      <c r="DC96" s="264"/>
      <c r="DD96" s="265"/>
      <c r="DE96" s="264"/>
      <c r="DF96" s="266"/>
      <c r="DG96" s="267"/>
      <c r="DH96" s="282"/>
      <c r="DI96" s="283"/>
      <c r="DJ96" s="281"/>
      <c r="DK96" s="243"/>
      <c r="DL96" s="264"/>
      <c r="DM96" s="271"/>
      <c r="DN96" s="270"/>
      <c r="DO96" s="272"/>
      <c r="DP96" s="267"/>
      <c r="DQ96" s="282"/>
      <c r="DR96" s="283"/>
      <c r="DS96" s="281"/>
      <c r="DT96" s="243"/>
      <c r="DU96" s="264"/>
      <c r="DV96" s="265"/>
      <c r="DW96" s="264"/>
      <c r="DX96" s="266"/>
      <c r="DY96" s="267"/>
      <c r="DZ96" s="282"/>
      <c r="EA96" s="283"/>
      <c r="EB96" s="281"/>
      <c r="EC96" s="243"/>
      <c r="ED96" s="264"/>
      <c r="EE96" s="271"/>
      <c r="EF96" s="270"/>
      <c r="EG96" s="272"/>
      <c r="EH96" s="267"/>
      <c r="EI96" s="282"/>
      <c r="EJ96" s="283"/>
      <c r="EK96" s="281"/>
      <c r="EL96" s="243"/>
      <c r="EM96" s="264"/>
      <c r="EN96" s="271"/>
      <c r="EO96" s="270"/>
      <c r="EP96" s="272"/>
      <c r="EQ96" s="267"/>
      <c r="ER96" s="282"/>
      <c r="ES96" s="283"/>
      <c r="ET96" s="281"/>
      <c r="EU96" s="243"/>
      <c r="EV96" s="264"/>
      <c r="EW96" s="265"/>
      <c r="EX96" s="264"/>
      <c r="EY96" s="266"/>
      <c r="EZ96" s="267"/>
      <c r="FA96" s="282"/>
      <c r="FB96" s="283"/>
      <c r="FC96" s="281"/>
      <c r="FD96" s="243"/>
      <c r="FE96" s="264"/>
      <c r="FF96" s="265"/>
      <c r="FG96" s="264"/>
      <c r="FH96" s="266"/>
      <c r="FI96" s="267"/>
      <c r="FJ96" s="282"/>
      <c r="FK96" s="283"/>
      <c r="FL96" s="281"/>
      <c r="FM96" s="243"/>
      <c r="FN96" s="264"/>
      <c r="FO96" s="265"/>
      <c r="FP96" s="264"/>
      <c r="FQ96" s="266"/>
      <c r="FR96" s="267"/>
      <c r="FS96" s="282"/>
      <c r="FT96" s="283"/>
      <c r="FU96" s="281"/>
      <c r="FV96" s="243"/>
      <c r="FW96" s="264"/>
      <c r="FX96" s="265"/>
      <c r="FY96" s="264"/>
      <c r="FZ96" s="266"/>
      <c r="GA96" s="267"/>
      <c r="GB96" s="282"/>
      <c r="GC96" s="283"/>
      <c r="GD96" s="281"/>
      <c r="GE96" s="243"/>
      <c r="GF96" s="264"/>
      <c r="GG96" s="265"/>
      <c r="GH96" s="264"/>
      <c r="GI96" s="266"/>
      <c r="GJ96" s="267"/>
      <c r="GK96" s="282"/>
      <c r="GL96" s="283"/>
      <c r="GM96" s="281"/>
      <c r="GN96" s="243"/>
      <c r="GO96" s="264"/>
      <c r="GP96" s="265"/>
      <c r="GQ96" s="264"/>
      <c r="GR96" s="266"/>
      <c r="GS96" s="267"/>
      <c r="GT96" s="253"/>
      <c r="GU96" s="30"/>
      <c r="GV96" s="284"/>
      <c r="GW96" s="274"/>
      <c r="GX96" s="274"/>
      <c r="GY96" s="275"/>
      <c r="GZ96" s="39"/>
    </row>
    <row r="97" spans="1:208" ht="17.25" thickTop="1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619" t="s">
        <v>35</v>
      </c>
      <c r="P97" s="620"/>
      <c r="Q97" s="620"/>
      <c r="R97" s="288">
        <f>SUM(R11:R96)</f>
        <v>0</v>
      </c>
      <c r="S97" s="498"/>
      <c r="T97" s="290">
        <f>SUM(T11:T96)</f>
        <v>15579477.35</v>
      </c>
      <c r="U97" s="291"/>
      <c r="V97" s="248"/>
      <c r="W97" s="292">
        <f t="shared" ref="W97:CH97" si="8">SUM(W11:W96)</f>
        <v>350081.95999999996</v>
      </c>
      <c r="X97" s="293">
        <f t="shared" si="8"/>
        <v>0</v>
      </c>
      <c r="Y97" s="293">
        <f t="shared" si="8"/>
        <v>0</v>
      </c>
      <c r="Z97" s="293">
        <f t="shared" si="8"/>
        <v>0</v>
      </c>
      <c r="AA97" s="293">
        <f t="shared" si="8"/>
        <v>0</v>
      </c>
      <c r="AB97" s="293">
        <f t="shared" si="8"/>
        <v>0</v>
      </c>
      <c r="AC97" s="293">
        <f t="shared" si="8"/>
        <v>0</v>
      </c>
      <c r="AD97" s="293">
        <f t="shared" si="8"/>
        <v>0</v>
      </c>
      <c r="AE97" s="293">
        <f t="shared" si="8"/>
        <v>0</v>
      </c>
      <c r="AF97" s="293">
        <f t="shared" si="8"/>
        <v>0</v>
      </c>
      <c r="AG97" s="293">
        <f t="shared" si="8"/>
        <v>0</v>
      </c>
      <c r="AH97" s="293">
        <f t="shared" si="8"/>
        <v>0</v>
      </c>
      <c r="AI97" s="293">
        <f t="shared" si="8"/>
        <v>0</v>
      </c>
      <c r="AJ97" s="293">
        <f t="shared" si="8"/>
        <v>0</v>
      </c>
      <c r="AK97" s="293">
        <f t="shared" si="8"/>
        <v>0</v>
      </c>
      <c r="AL97" s="293">
        <f t="shared" si="8"/>
        <v>0</v>
      </c>
      <c r="AM97" s="293">
        <f t="shared" si="8"/>
        <v>0</v>
      </c>
      <c r="AN97" s="293">
        <f t="shared" si="8"/>
        <v>0</v>
      </c>
      <c r="AO97" s="293">
        <f t="shared" si="8"/>
        <v>0</v>
      </c>
      <c r="AP97" s="293">
        <f t="shared" si="8"/>
        <v>0</v>
      </c>
      <c r="AQ97" s="293">
        <f t="shared" si="8"/>
        <v>0</v>
      </c>
      <c r="AR97" s="293">
        <f t="shared" si="8"/>
        <v>0</v>
      </c>
      <c r="AS97" s="293">
        <f t="shared" si="8"/>
        <v>0</v>
      </c>
      <c r="AT97" s="293">
        <f t="shared" si="8"/>
        <v>0</v>
      </c>
      <c r="AU97" s="293">
        <f t="shared" si="8"/>
        <v>0</v>
      </c>
      <c r="AV97" s="293">
        <f t="shared" si="8"/>
        <v>0</v>
      </c>
      <c r="AW97" s="293">
        <f t="shared" si="8"/>
        <v>0</v>
      </c>
      <c r="AX97" s="293">
        <f t="shared" si="8"/>
        <v>0</v>
      </c>
      <c r="AY97" s="293">
        <f t="shared" si="8"/>
        <v>0</v>
      </c>
      <c r="AZ97" s="293">
        <f t="shared" si="8"/>
        <v>0</v>
      </c>
      <c r="BA97" s="293">
        <f t="shared" si="8"/>
        <v>0</v>
      </c>
      <c r="BB97" s="293">
        <f t="shared" si="8"/>
        <v>0</v>
      </c>
      <c r="BC97" s="293">
        <f t="shared" si="8"/>
        <v>0</v>
      </c>
      <c r="BD97" s="293">
        <f t="shared" si="8"/>
        <v>0</v>
      </c>
      <c r="BE97" s="293">
        <f t="shared" si="8"/>
        <v>0</v>
      </c>
      <c r="BF97" s="293">
        <f t="shared" si="8"/>
        <v>0</v>
      </c>
      <c r="BG97" s="293">
        <f t="shared" si="8"/>
        <v>0</v>
      </c>
      <c r="BH97" s="293">
        <f t="shared" si="8"/>
        <v>0</v>
      </c>
      <c r="BI97" s="293">
        <f t="shared" si="8"/>
        <v>0</v>
      </c>
      <c r="BJ97" s="293">
        <f t="shared" si="8"/>
        <v>0</v>
      </c>
      <c r="BK97" s="293">
        <f t="shared" si="8"/>
        <v>0</v>
      </c>
      <c r="BL97" s="293">
        <f t="shared" si="8"/>
        <v>0</v>
      </c>
      <c r="BM97" s="293">
        <f t="shared" si="8"/>
        <v>0</v>
      </c>
      <c r="BN97" s="293">
        <f t="shared" si="8"/>
        <v>0</v>
      </c>
      <c r="BO97" s="293">
        <f t="shared" si="8"/>
        <v>0</v>
      </c>
      <c r="BP97" s="293">
        <f t="shared" si="8"/>
        <v>0</v>
      </c>
      <c r="BQ97" s="293">
        <f t="shared" si="8"/>
        <v>0</v>
      </c>
      <c r="BR97" s="293">
        <f t="shared" si="8"/>
        <v>0</v>
      </c>
      <c r="BS97" s="293">
        <f t="shared" si="8"/>
        <v>0</v>
      </c>
      <c r="BT97" s="293">
        <f t="shared" si="8"/>
        <v>0</v>
      </c>
      <c r="BU97" s="293">
        <f t="shared" si="8"/>
        <v>0</v>
      </c>
      <c r="BV97" s="293">
        <f t="shared" si="8"/>
        <v>0</v>
      </c>
      <c r="BW97" s="293">
        <f t="shared" si="8"/>
        <v>0</v>
      </c>
      <c r="BX97" s="293">
        <f t="shared" si="8"/>
        <v>0</v>
      </c>
      <c r="BY97" s="293">
        <f t="shared" si="8"/>
        <v>0</v>
      </c>
      <c r="BZ97" s="293">
        <f t="shared" si="8"/>
        <v>0</v>
      </c>
      <c r="CA97" s="293">
        <f t="shared" si="8"/>
        <v>0</v>
      </c>
      <c r="CB97" s="293">
        <f t="shared" si="8"/>
        <v>0</v>
      </c>
      <c r="CC97" s="293">
        <f t="shared" si="8"/>
        <v>0</v>
      </c>
      <c r="CD97" s="293">
        <f t="shared" si="8"/>
        <v>0</v>
      </c>
      <c r="CE97" s="293">
        <f t="shared" si="8"/>
        <v>0</v>
      </c>
      <c r="CF97" s="293">
        <f t="shared" si="8"/>
        <v>0</v>
      </c>
      <c r="CG97" s="293">
        <f t="shared" si="8"/>
        <v>0</v>
      </c>
      <c r="CH97" s="293">
        <f t="shared" si="8"/>
        <v>0</v>
      </c>
      <c r="CI97" s="293">
        <f t="shared" ref="CI97:ET97" si="9">SUM(CI11:CI96)</f>
        <v>0</v>
      </c>
      <c r="CJ97" s="293">
        <f t="shared" si="9"/>
        <v>0</v>
      </c>
      <c r="CK97" s="293">
        <f t="shared" si="9"/>
        <v>0</v>
      </c>
      <c r="CL97" s="293">
        <f t="shared" si="9"/>
        <v>0</v>
      </c>
      <c r="CM97" s="293">
        <f t="shared" si="9"/>
        <v>0</v>
      </c>
      <c r="CN97" s="293">
        <f t="shared" si="9"/>
        <v>0</v>
      </c>
      <c r="CO97" s="293">
        <f t="shared" si="9"/>
        <v>0</v>
      </c>
      <c r="CP97" s="293">
        <f t="shared" si="9"/>
        <v>0</v>
      </c>
      <c r="CQ97" s="293">
        <f t="shared" si="9"/>
        <v>0</v>
      </c>
      <c r="CR97" s="293">
        <f t="shared" si="9"/>
        <v>0</v>
      </c>
      <c r="CS97" s="293">
        <f t="shared" si="9"/>
        <v>0</v>
      </c>
      <c r="CT97" s="293">
        <f t="shared" si="9"/>
        <v>0</v>
      </c>
      <c r="CU97" s="293">
        <f t="shared" si="9"/>
        <v>0</v>
      </c>
      <c r="CV97" s="293">
        <f t="shared" si="9"/>
        <v>0</v>
      </c>
      <c r="CW97" s="293">
        <f t="shared" si="9"/>
        <v>0</v>
      </c>
      <c r="CX97" s="293">
        <f t="shared" si="9"/>
        <v>0</v>
      </c>
      <c r="CY97" s="293">
        <f t="shared" si="9"/>
        <v>0</v>
      </c>
      <c r="CZ97" s="293">
        <f t="shared" si="9"/>
        <v>0</v>
      </c>
      <c r="DA97" s="293">
        <f t="shared" si="9"/>
        <v>0</v>
      </c>
      <c r="DB97" s="293">
        <f t="shared" si="9"/>
        <v>0</v>
      </c>
      <c r="DC97" s="293">
        <f t="shared" si="9"/>
        <v>0</v>
      </c>
      <c r="DD97" s="293">
        <f t="shared" si="9"/>
        <v>0</v>
      </c>
      <c r="DE97" s="293">
        <f t="shared" si="9"/>
        <v>0</v>
      </c>
      <c r="DF97" s="293">
        <f t="shared" si="9"/>
        <v>0</v>
      </c>
      <c r="DG97" s="293">
        <f t="shared" si="9"/>
        <v>0</v>
      </c>
      <c r="DH97" s="293">
        <f t="shared" si="9"/>
        <v>0</v>
      </c>
      <c r="DI97" s="293">
        <f t="shared" si="9"/>
        <v>0</v>
      </c>
      <c r="DJ97" s="293">
        <f t="shared" si="9"/>
        <v>0</v>
      </c>
      <c r="DK97" s="293">
        <f t="shared" si="9"/>
        <v>0</v>
      </c>
      <c r="DL97" s="293">
        <f t="shared" si="9"/>
        <v>0</v>
      </c>
      <c r="DM97" s="293">
        <f t="shared" si="9"/>
        <v>0</v>
      </c>
      <c r="DN97" s="293">
        <f t="shared" si="9"/>
        <v>0</v>
      </c>
      <c r="DO97" s="293">
        <f t="shared" si="9"/>
        <v>0</v>
      </c>
      <c r="DP97" s="293">
        <f t="shared" si="9"/>
        <v>0</v>
      </c>
      <c r="DQ97" s="293">
        <f t="shared" si="9"/>
        <v>0</v>
      </c>
      <c r="DR97" s="293">
        <f t="shared" si="9"/>
        <v>0</v>
      </c>
      <c r="DS97" s="293">
        <f t="shared" si="9"/>
        <v>0</v>
      </c>
      <c r="DT97" s="293">
        <f t="shared" si="9"/>
        <v>0</v>
      </c>
      <c r="DU97" s="293">
        <f t="shared" si="9"/>
        <v>0</v>
      </c>
      <c r="DV97" s="293">
        <f t="shared" si="9"/>
        <v>0</v>
      </c>
      <c r="DW97" s="293">
        <f t="shared" si="9"/>
        <v>0</v>
      </c>
      <c r="DX97" s="293">
        <f t="shared" si="9"/>
        <v>0</v>
      </c>
      <c r="DY97" s="293">
        <f t="shared" si="9"/>
        <v>0</v>
      </c>
      <c r="DZ97" s="293">
        <f t="shared" si="9"/>
        <v>0</v>
      </c>
      <c r="EA97" s="293">
        <f t="shared" si="9"/>
        <v>0</v>
      </c>
      <c r="EB97" s="293">
        <f t="shared" si="9"/>
        <v>0</v>
      </c>
      <c r="EC97" s="293">
        <f t="shared" si="9"/>
        <v>0</v>
      </c>
      <c r="ED97" s="293">
        <f t="shared" si="9"/>
        <v>0</v>
      </c>
      <c r="EE97" s="293">
        <f t="shared" si="9"/>
        <v>0</v>
      </c>
      <c r="EF97" s="293">
        <f t="shared" si="9"/>
        <v>0</v>
      </c>
      <c r="EG97" s="293">
        <f t="shared" si="9"/>
        <v>0</v>
      </c>
      <c r="EH97" s="293">
        <f t="shared" si="9"/>
        <v>0</v>
      </c>
      <c r="EI97" s="293">
        <f t="shared" si="9"/>
        <v>0</v>
      </c>
      <c r="EJ97" s="293">
        <f t="shared" si="9"/>
        <v>0</v>
      </c>
      <c r="EK97" s="293">
        <f t="shared" si="9"/>
        <v>0</v>
      </c>
      <c r="EL97" s="293">
        <f t="shared" si="9"/>
        <v>0</v>
      </c>
      <c r="EM97" s="293">
        <f t="shared" si="9"/>
        <v>0</v>
      </c>
      <c r="EN97" s="293">
        <f t="shared" si="9"/>
        <v>0</v>
      </c>
      <c r="EO97" s="293">
        <f t="shared" si="9"/>
        <v>0</v>
      </c>
      <c r="EP97" s="293">
        <f t="shared" si="9"/>
        <v>0</v>
      </c>
      <c r="EQ97" s="293">
        <f t="shared" si="9"/>
        <v>0</v>
      </c>
      <c r="ER97" s="293">
        <f t="shared" si="9"/>
        <v>0</v>
      </c>
      <c r="ES97" s="293">
        <f t="shared" si="9"/>
        <v>0</v>
      </c>
      <c r="ET97" s="293">
        <f t="shared" si="9"/>
        <v>0</v>
      </c>
      <c r="EU97" s="293">
        <f t="shared" ref="EU97:GS97" si="10">SUM(EU11:EU96)</f>
        <v>0</v>
      </c>
      <c r="EV97" s="293">
        <f t="shared" si="10"/>
        <v>0</v>
      </c>
      <c r="EW97" s="293">
        <f t="shared" si="10"/>
        <v>0</v>
      </c>
      <c r="EX97" s="293">
        <f t="shared" si="10"/>
        <v>0</v>
      </c>
      <c r="EY97" s="293">
        <f t="shared" si="10"/>
        <v>0</v>
      </c>
      <c r="EZ97" s="293">
        <f t="shared" si="10"/>
        <v>0</v>
      </c>
      <c r="FA97" s="293">
        <f t="shared" si="10"/>
        <v>0</v>
      </c>
      <c r="FB97" s="293">
        <f t="shared" si="10"/>
        <v>0</v>
      </c>
      <c r="FC97" s="293">
        <f t="shared" si="10"/>
        <v>0</v>
      </c>
      <c r="FD97" s="293">
        <f t="shared" si="10"/>
        <v>0</v>
      </c>
      <c r="FE97" s="293">
        <f t="shared" si="10"/>
        <v>0</v>
      </c>
      <c r="FF97" s="293">
        <f t="shared" si="10"/>
        <v>0</v>
      </c>
      <c r="FG97" s="293">
        <f t="shared" si="10"/>
        <v>0</v>
      </c>
      <c r="FH97" s="293">
        <f t="shared" si="10"/>
        <v>0</v>
      </c>
      <c r="FI97" s="293">
        <f t="shared" si="10"/>
        <v>0</v>
      </c>
      <c r="FJ97" s="293">
        <f t="shared" si="10"/>
        <v>0</v>
      </c>
      <c r="FK97" s="293">
        <f t="shared" si="10"/>
        <v>0</v>
      </c>
      <c r="FL97" s="293">
        <f t="shared" si="10"/>
        <v>0</v>
      </c>
      <c r="FM97" s="293">
        <f t="shared" si="10"/>
        <v>0</v>
      </c>
      <c r="FN97" s="293">
        <f t="shared" si="10"/>
        <v>0</v>
      </c>
      <c r="FO97" s="293">
        <f t="shared" si="10"/>
        <v>0</v>
      </c>
      <c r="FP97" s="293">
        <f t="shared" si="10"/>
        <v>0</v>
      </c>
      <c r="FQ97" s="293">
        <f t="shared" si="10"/>
        <v>0</v>
      </c>
      <c r="FR97" s="293">
        <f t="shared" si="10"/>
        <v>0</v>
      </c>
      <c r="FS97" s="293">
        <f t="shared" si="10"/>
        <v>0</v>
      </c>
      <c r="FT97" s="293">
        <f t="shared" si="10"/>
        <v>0</v>
      </c>
      <c r="FU97" s="293">
        <f t="shared" si="10"/>
        <v>0</v>
      </c>
      <c r="FV97" s="293">
        <f t="shared" si="10"/>
        <v>0</v>
      </c>
      <c r="FW97" s="293">
        <f t="shared" si="10"/>
        <v>0</v>
      </c>
      <c r="FX97" s="293">
        <f t="shared" si="10"/>
        <v>0</v>
      </c>
      <c r="FY97" s="293">
        <f t="shared" si="10"/>
        <v>0</v>
      </c>
      <c r="FZ97" s="293">
        <f t="shared" si="10"/>
        <v>0</v>
      </c>
      <c r="GA97" s="293">
        <f t="shared" si="10"/>
        <v>0</v>
      </c>
      <c r="GB97" s="293">
        <f t="shared" si="10"/>
        <v>0</v>
      </c>
      <c r="GC97" s="293">
        <f t="shared" si="10"/>
        <v>0</v>
      </c>
      <c r="GD97" s="293">
        <f t="shared" si="10"/>
        <v>0</v>
      </c>
      <c r="GE97" s="293">
        <f t="shared" si="10"/>
        <v>0</v>
      </c>
      <c r="GF97" s="293">
        <f t="shared" si="10"/>
        <v>0</v>
      </c>
      <c r="GG97" s="293">
        <f t="shared" si="10"/>
        <v>0</v>
      </c>
      <c r="GH97" s="293">
        <f t="shared" si="10"/>
        <v>0</v>
      </c>
      <c r="GI97" s="293">
        <f t="shared" si="10"/>
        <v>0</v>
      </c>
      <c r="GJ97" s="293">
        <f t="shared" si="10"/>
        <v>0</v>
      </c>
      <c r="GK97" s="293">
        <f t="shared" si="10"/>
        <v>0</v>
      </c>
      <c r="GL97" s="293">
        <f t="shared" si="10"/>
        <v>0</v>
      </c>
      <c r="GM97" s="293">
        <f t="shared" si="10"/>
        <v>0</v>
      </c>
      <c r="GN97" s="293">
        <f t="shared" si="10"/>
        <v>0</v>
      </c>
      <c r="GO97" s="293">
        <f t="shared" si="10"/>
        <v>0</v>
      </c>
      <c r="GP97" s="293">
        <f t="shared" si="10"/>
        <v>0</v>
      </c>
      <c r="GQ97" s="293">
        <f t="shared" si="10"/>
        <v>0</v>
      </c>
      <c r="GR97" s="293">
        <f t="shared" si="10"/>
        <v>0</v>
      </c>
      <c r="GS97" s="293">
        <f t="shared" si="10"/>
        <v>0</v>
      </c>
      <c r="GT97" s="142"/>
      <c r="GU97" s="294">
        <f>SUM(GU11:GU96)</f>
        <v>0</v>
      </c>
      <c r="GV97" s="295"/>
      <c r="GW97" s="296"/>
      <c r="GX97" s="296"/>
      <c r="GY97" s="297"/>
      <c r="GZ97" s="298">
        <f>SUM(GZ11:GZ96)</f>
        <v>87232</v>
      </c>
    </row>
    <row r="98" spans="1:208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57"/>
      <c r="O100" s="621" t="s">
        <v>36</v>
      </c>
      <c r="P100" s="622"/>
      <c r="Q100" s="622"/>
      <c r="R100" s="499"/>
      <c r="S100" s="499"/>
      <c r="T100" s="606">
        <f>GZ97+GU97+W97+T97+R97</f>
        <v>16016791.309999999</v>
      </c>
      <c r="U100" s="607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623"/>
      <c r="P101" s="624"/>
      <c r="Q101" s="624"/>
      <c r="R101" s="500"/>
      <c r="S101" s="500"/>
      <c r="T101" s="608"/>
      <c r="U101" s="609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B103" s="118"/>
      <c r="C103" s="118"/>
      <c r="D103" s="41"/>
      <c r="E103" s="42"/>
      <c r="F103" s="43"/>
      <c r="G103" s="44"/>
      <c r="H103" s="45"/>
      <c r="I103" s="46"/>
      <c r="J103" s="233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A104" s="1">
        <v>25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3"/>
      <c r="K104" s="285"/>
      <c r="L104" s="235"/>
      <c r="M104" s="286"/>
      <c r="N104" s="257"/>
      <c r="O104" s="299"/>
      <c r="P104" s="317"/>
      <c r="Q104" s="301"/>
      <c r="R104" s="301"/>
      <c r="S104" s="301"/>
      <c r="T104" s="277"/>
      <c r="U104" s="318"/>
      <c r="V104" s="248"/>
      <c r="W104" s="293"/>
      <c r="X104" s="302"/>
      <c r="Y104" s="303"/>
      <c r="Z104" s="304"/>
      <c r="AA104" s="265"/>
      <c r="AB104" s="264"/>
      <c r="AC104" s="266"/>
      <c r="AD104" s="267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21</v>
      </c>
      <c r="AR104" s="304"/>
      <c r="AS104" s="308"/>
      <c r="AT104" s="304"/>
      <c r="AU104" s="309"/>
      <c r="AV104" s="126"/>
      <c r="AX104" s="60"/>
      <c r="AY104" s="306"/>
      <c r="AZ104" s="303">
        <v>21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21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21</v>
      </c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21</v>
      </c>
      <c r="ED104" s="304"/>
      <c r="EE104" s="308"/>
      <c r="EF104" s="307"/>
      <c r="EG104" s="309"/>
      <c r="EH104" s="126"/>
      <c r="EJ104" s="60"/>
      <c r="EK104" s="306"/>
      <c r="EL104" s="303">
        <v>21</v>
      </c>
      <c r="EM104" s="304"/>
      <c r="EN104" s="308"/>
      <c r="EO104" s="307"/>
      <c r="EP104" s="309"/>
      <c r="EQ104" s="126"/>
      <c r="ES104" s="60"/>
      <c r="ET104" s="306"/>
      <c r="EU104" s="303">
        <v>21</v>
      </c>
      <c r="EV104" s="304"/>
      <c r="EW104" s="42"/>
      <c r="EX104" s="304"/>
      <c r="EY104" s="305"/>
      <c r="EZ104" s="126"/>
      <c r="FB104" s="60"/>
      <c r="FC104" s="306"/>
      <c r="FD104" s="303">
        <v>21</v>
      </c>
      <c r="FE104" s="304"/>
      <c r="FF104" s="42"/>
      <c r="FG104" s="304"/>
      <c r="FH104" s="305"/>
      <c r="FI104" s="126"/>
      <c r="FK104" s="60"/>
      <c r="FL104" s="306"/>
      <c r="FM104" s="303">
        <v>21</v>
      </c>
      <c r="FN104" s="304"/>
      <c r="FO104" s="42"/>
      <c r="FP104" s="304"/>
      <c r="FQ104" s="305"/>
      <c r="FR104" s="126"/>
      <c r="FT104" s="60"/>
      <c r="FU104" s="306"/>
      <c r="FV104" s="303">
        <v>21</v>
      </c>
      <c r="FW104" s="304"/>
      <c r="FX104" s="42"/>
      <c r="FY104" s="304"/>
      <c r="FZ104" s="305"/>
      <c r="GA104" s="126"/>
      <c r="GC104" s="60"/>
      <c r="GD104" s="306"/>
      <c r="GE104" s="303">
        <v>21</v>
      </c>
      <c r="GF104" s="304"/>
      <c r="GG104" s="42"/>
      <c r="GH104" s="304"/>
      <c r="GI104" s="305"/>
      <c r="GJ104" s="126"/>
      <c r="GL104" s="60"/>
      <c r="GM104" s="306"/>
      <c r="GN104" s="303">
        <v>21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26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M105" s="286"/>
      <c r="N105" s="257"/>
      <c r="O105" s="89"/>
      <c r="P105" s="250"/>
      <c r="Q105" s="497"/>
      <c r="R105" s="497"/>
      <c r="S105" s="497"/>
      <c r="T105" s="277"/>
      <c r="U105" s="319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22</v>
      </c>
      <c r="AR105" s="307"/>
      <c r="AS105" s="308"/>
      <c r="AT105" s="304"/>
      <c r="AU105" s="309"/>
      <c r="AV105" s="126"/>
      <c r="AX105" s="60"/>
      <c r="AY105" s="306"/>
      <c r="AZ105" s="303">
        <v>22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22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22</v>
      </c>
      <c r="DC105" s="304"/>
      <c r="DD105" s="308"/>
      <c r="DE105" s="307"/>
      <c r="DF105" s="309"/>
      <c r="DG105" s="126"/>
      <c r="DI105" s="60"/>
      <c r="DJ105" s="306"/>
      <c r="DK105" s="303"/>
      <c r="DL105" s="304">
        <v>0</v>
      </c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22</v>
      </c>
      <c r="ED105" s="304"/>
      <c r="EE105" s="308"/>
      <c r="EF105" s="307"/>
      <c r="EG105" s="309"/>
      <c r="EH105" s="126"/>
      <c r="EJ105" s="60"/>
      <c r="EK105" s="306"/>
      <c r="EL105" s="303">
        <v>22</v>
      </c>
      <c r="EM105" s="304"/>
      <c r="EN105" s="308"/>
      <c r="EO105" s="307"/>
      <c r="EP105" s="309"/>
      <c r="EQ105" s="126"/>
      <c r="ES105" s="60"/>
      <c r="ET105" s="306"/>
      <c r="EU105" s="303">
        <v>22</v>
      </c>
      <c r="EV105" s="304"/>
      <c r="EW105" s="42"/>
      <c r="EX105" s="304"/>
      <c r="EY105" s="305"/>
      <c r="EZ105" s="126"/>
      <c r="FB105" s="60"/>
      <c r="FC105" s="306"/>
      <c r="FD105" s="303">
        <v>22</v>
      </c>
      <c r="FE105" s="304"/>
      <c r="FF105" s="42"/>
      <c r="FG105" s="304"/>
      <c r="FH105" s="305"/>
      <c r="FI105" s="126"/>
      <c r="FK105" s="60"/>
      <c r="FL105" s="306"/>
      <c r="FM105" s="303">
        <v>22</v>
      </c>
      <c r="FN105" s="304"/>
      <c r="FO105" s="42"/>
      <c r="FP105" s="304"/>
      <c r="FQ105" s="305"/>
      <c r="FR105" s="126"/>
      <c r="FT105" s="60"/>
      <c r="FU105" s="306"/>
      <c r="FV105" s="303">
        <v>22</v>
      </c>
      <c r="FW105" s="304"/>
      <c r="FX105" s="42"/>
      <c r="FY105" s="304"/>
      <c r="FZ105" s="305"/>
      <c r="GA105" s="126"/>
      <c r="GC105" s="60"/>
      <c r="GD105" s="306"/>
      <c r="GE105" s="303">
        <v>22</v>
      </c>
      <c r="GF105" s="304"/>
      <c r="GG105" s="42"/>
      <c r="GH105" s="304"/>
      <c r="GI105" s="305"/>
      <c r="GJ105" s="126"/>
      <c r="GL105" s="60"/>
      <c r="GM105" s="306"/>
      <c r="GN105" s="303">
        <v>22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ht="16.5" thickBot="1" x14ac:dyDescent="0.3">
      <c r="A106" s="1">
        <v>27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O106" s="320"/>
      <c r="P106" s="321"/>
      <c r="Q106" s="322"/>
      <c r="R106" s="322"/>
      <c r="S106" s="322"/>
      <c r="T106" s="60"/>
      <c r="U106" s="319"/>
      <c r="V106" s="248"/>
      <c r="W106" s="293"/>
      <c r="X106" s="302"/>
      <c r="Y106" s="303"/>
      <c r="Z106" s="307"/>
      <c r="AA106" s="42"/>
      <c r="AB106" s="304"/>
      <c r="AC106" s="305"/>
      <c r="AD106" s="126"/>
      <c r="AE106" s="118"/>
      <c r="AF106" s="79"/>
      <c r="AG106" s="323"/>
      <c r="AH106" s="324"/>
      <c r="AI106" s="325"/>
      <c r="AJ106" s="326"/>
      <c r="AK106" s="327"/>
      <c r="AL106" s="328"/>
      <c r="AO106" s="60"/>
      <c r="AP106" s="306"/>
      <c r="AQ106" s="303">
        <v>23</v>
      </c>
      <c r="AR106" s="329"/>
      <c r="AS106" s="330"/>
      <c r="AT106" s="304"/>
      <c r="AU106" s="331"/>
      <c r="AV106" s="332"/>
      <c r="AX106" s="60"/>
      <c r="AY106" s="306"/>
      <c r="AZ106" s="303"/>
      <c r="BA106" s="329"/>
      <c r="BB106" s="308"/>
      <c r="BC106" s="333"/>
      <c r="BD106" s="334"/>
      <c r="BE106" s="335"/>
      <c r="BG106" s="60"/>
      <c r="BH106" s="323"/>
      <c r="BI106" s="336"/>
      <c r="BJ106" s="325"/>
      <c r="BK106" s="337"/>
      <c r="BL106" s="327"/>
      <c r="BM106" s="338"/>
      <c r="BN106" s="335"/>
      <c r="BP106" s="60"/>
      <c r="BQ106" s="60"/>
      <c r="BR106" s="303"/>
      <c r="BS106" s="329"/>
      <c r="BT106" s="42"/>
      <c r="BU106" s="329"/>
      <c r="BV106" s="305"/>
      <c r="BW106" s="126"/>
      <c r="BY106" s="60"/>
      <c r="BZ106" s="323"/>
      <c r="CA106" s="339"/>
      <c r="CB106" s="325"/>
      <c r="CC106" s="326"/>
      <c r="CD106" s="327"/>
      <c r="CE106" s="328"/>
      <c r="CH106" s="60"/>
      <c r="CI106" s="306"/>
      <c r="CJ106" s="303">
        <v>23</v>
      </c>
      <c r="CK106" s="307"/>
      <c r="CL106" s="79"/>
      <c r="CM106" s="307"/>
      <c r="CN106" s="79"/>
      <c r="CO106" s="118"/>
      <c r="CQ106" s="60"/>
      <c r="CR106" s="323"/>
      <c r="CS106" s="339"/>
      <c r="CT106" s="325">
        <v>0</v>
      </c>
      <c r="CU106" s="326"/>
      <c r="CV106" s="327">
        <v>0</v>
      </c>
      <c r="CW106" s="328"/>
      <c r="CZ106" s="60"/>
      <c r="DA106" s="323"/>
      <c r="DB106" s="339"/>
      <c r="DC106" s="325">
        <v>0</v>
      </c>
      <c r="DD106" s="326"/>
      <c r="DE106" s="327">
        <v>0</v>
      </c>
      <c r="DF106" s="328"/>
      <c r="DI106" s="60"/>
      <c r="DJ106" s="323"/>
      <c r="DK106" s="339"/>
      <c r="DL106" s="325">
        <v>0</v>
      </c>
      <c r="DM106" s="326"/>
      <c r="DN106" s="327">
        <v>0</v>
      </c>
      <c r="DO106" s="328"/>
      <c r="DR106" s="60"/>
      <c r="DS106" s="323"/>
      <c r="DT106" s="339"/>
      <c r="DU106" s="325">
        <v>0</v>
      </c>
      <c r="DV106" s="326"/>
      <c r="DW106" s="327">
        <v>0</v>
      </c>
      <c r="DX106" s="328"/>
      <c r="EA106" s="60"/>
      <c r="EB106" s="323"/>
      <c r="EC106" s="339"/>
      <c r="ED106" s="325">
        <v>0</v>
      </c>
      <c r="EE106" s="326"/>
      <c r="EF106" s="327">
        <v>0</v>
      </c>
      <c r="EG106" s="328"/>
      <c r="EJ106" s="60"/>
      <c r="EK106" s="323"/>
      <c r="EL106" s="339"/>
      <c r="EM106" s="325">
        <v>0</v>
      </c>
      <c r="EN106" s="326"/>
      <c r="EO106" s="327">
        <v>0</v>
      </c>
      <c r="EP106" s="328"/>
      <c r="ES106" s="60"/>
      <c r="ET106" s="323"/>
      <c r="EU106" s="339"/>
      <c r="EV106" s="325">
        <v>0</v>
      </c>
      <c r="EW106" s="326"/>
      <c r="EX106" s="327">
        <v>0</v>
      </c>
      <c r="EY106" s="328"/>
      <c r="FB106" s="60"/>
      <c r="FC106" s="323"/>
      <c r="FD106" s="339"/>
      <c r="FE106" s="325">
        <v>0</v>
      </c>
      <c r="FF106" s="326"/>
      <c r="FG106" s="327">
        <v>0</v>
      </c>
      <c r="FH106" s="328"/>
      <c r="FK106" s="60"/>
      <c r="FL106" s="323"/>
      <c r="FM106" s="339"/>
      <c r="FN106" s="325">
        <v>0</v>
      </c>
      <c r="FO106" s="326"/>
      <c r="FP106" s="327">
        <v>0</v>
      </c>
      <c r="FQ106" s="328"/>
      <c r="FT106" s="60"/>
      <c r="FU106" s="323"/>
      <c r="FV106" s="339"/>
      <c r="FW106" s="325">
        <v>0</v>
      </c>
      <c r="FX106" s="326"/>
      <c r="FY106" s="327">
        <v>0</v>
      </c>
      <c r="FZ106" s="328"/>
      <c r="GC106" s="60"/>
      <c r="GD106" s="323"/>
      <c r="GE106" s="339"/>
      <c r="GF106" s="325">
        <v>0</v>
      </c>
      <c r="GG106" s="326"/>
      <c r="GH106" s="327">
        <v>0</v>
      </c>
      <c r="GI106" s="328"/>
      <c r="GL106" s="60"/>
      <c r="GM106" s="323"/>
      <c r="GN106" s="339"/>
      <c r="GO106" s="325">
        <v>0</v>
      </c>
      <c r="GP106" s="326"/>
      <c r="GQ106" s="327">
        <v>0</v>
      </c>
      <c r="GR106" s="328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89"/>
      <c r="P107" s="250"/>
      <c r="Q107" s="497"/>
      <c r="R107" s="497"/>
      <c r="S107" s="497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36"/>
      <c r="N108" s="257"/>
      <c r="O108" s="89"/>
      <c r="P108" s="250"/>
      <c r="Q108" s="497"/>
      <c r="R108" s="497"/>
      <c r="S108" s="497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8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86"/>
      <c r="N111" s="257"/>
      <c r="O111" s="612"/>
      <c r="P111" s="612"/>
      <c r="Q111" s="612"/>
      <c r="R111" s="497"/>
      <c r="S111" s="497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312"/>
      <c r="GZ112"/>
    </row>
    <row r="113" spans="1:208" x14ac:dyDescent="0.25">
      <c r="J113" s="233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A114"/>
      <c r="F114"/>
      <c r="J114" s="233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27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</sheetData>
  <mergeCells count="32">
    <mergeCell ref="J1:Q1"/>
    <mergeCell ref="X1:AC1"/>
    <mergeCell ref="AF1:AL1"/>
    <mergeCell ref="AO1:AU1"/>
    <mergeCell ref="AX1:BD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9:S19"/>
    <mergeCell ref="R21:S21"/>
    <mergeCell ref="FB1:FH1"/>
    <mergeCell ref="FK1:FQ1"/>
    <mergeCell ref="T100:U101"/>
    <mergeCell ref="O111:Q111"/>
    <mergeCell ref="R42:S42"/>
    <mergeCell ref="R58:S58"/>
    <mergeCell ref="M93:N93"/>
    <mergeCell ref="O93:O94"/>
    <mergeCell ref="O97:Q97"/>
    <mergeCell ref="O100:Q10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H25" sqref="H25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04" t="s">
        <v>117</v>
      </c>
      <c r="B1" s="604"/>
      <c r="C1" s="604"/>
      <c r="D1" s="604"/>
      <c r="E1" s="604"/>
      <c r="F1" s="604"/>
      <c r="G1" s="604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49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49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49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49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49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49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49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49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49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49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49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49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49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49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49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25" t="s">
        <v>36</v>
      </c>
      <c r="F223" s="62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5"/>
  <sheetViews>
    <sheetView topLeftCell="J1" workbookViewId="0">
      <pane xSplit="4" ySplit="3" topLeftCell="GY20" activePane="bottomRight" state="frozen"/>
      <selection activeCell="J1" sqref="J1"/>
      <selection pane="topRight" activeCell="N1" sqref="N1"/>
      <selection pane="bottomLeft" activeCell="J4" sqref="J4"/>
      <selection pane="bottomRight" activeCell="HA23" sqref="HA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594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4" t="s">
        <v>202</v>
      </c>
      <c r="K1" s="604"/>
      <c r="L1" s="604"/>
      <c r="M1" s="604"/>
      <c r="N1" s="604"/>
      <c r="O1" s="604"/>
      <c r="P1" s="604"/>
      <c r="Q1" s="604"/>
      <c r="R1" s="6"/>
      <c r="S1" s="6"/>
      <c r="T1" s="6"/>
      <c r="U1" s="7">
        <v>1</v>
      </c>
      <c r="W1" s="9" t="s">
        <v>1</v>
      </c>
      <c r="X1" s="605"/>
      <c r="Y1" s="605"/>
      <c r="Z1" s="605"/>
      <c r="AA1" s="605"/>
      <c r="AB1" s="605"/>
      <c r="AC1" s="605"/>
      <c r="AD1" s="10" t="e">
        <f>#REF!+1</f>
        <v>#REF!</v>
      </c>
      <c r="AF1" s="603" t="e">
        <f>#REF!</f>
        <v>#REF!</v>
      </c>
      <c r="AG1" s="603"/>
      <c r="AH1" s="603"/>
      <c r="AI1" s="603"/>
      <c r="AJ1" s="603"/>
      <c r="AK1" s="603"/>
      <c r="AL1" s="603"/>
      <c r="AM1" s="10" t="e">
        <f>AD1+1</f>
        <v>#REF!</v>
      </c>
      <c r="AO1" s="603" t="e">
        <f>AF1</f>
        <v>#REF!</v>
      </c>
      <c r="AP1" s="603"/>
      <c r="AQ1" s="603"/>
      <c r="AR1" s="603"/>
      <c r="AS1" s="603"/>
      <c r="AT1" s="603"/>
      <c r="AU1" s="603"/>
      <c r="AV1" s="10" t="e">
        <f>AM1+1</f>
        <v>#REF!</v>
      </c>
      <c r="AX1" s="603" t="e">
        <f>AO1</f>
        <v>#REF!</v>
      </c>
      <c r="AY1" s="603"/>
      <c r="AZ1" s="603"/>
      <c r="BA1" s="603"/>
      <c r="BB1" s="603"/>
      <c r="BC1" s="603"/>
      <c r="BD1" s="603"/>
      <c r="BE1" s="10" t="e">
        <f>AV1+1</f>
        <v>#REF!</v>
      </c>
      <c r="BG1" s="603" t="e">
        <f>AX1</f>
        <v>#REF!</v>
      </c>
      <c r="BH1" s="603"/>
      <c r="BI1" s="603"/>
      <c r="BJ1" s="603"/>
      <c r="BK1" s="603"/>
      <c r="BL1" s="603"/>
      <c r="BM1" s="603"/>
      <c r="BN1" s="10" t="e">
        <f>BE1+1</f>
        <v>#REF!</v>
      </c>
      <c r="BP1" s="603" t="e">
        <f>BG1</f>
        <v>#REF!</v>
      </c>
      <c r="BQ1" s="603"/>
      <c r="BR1" s="603"/>
      <c r="BS1" s="603"/>
      <c r="BT1" s="603"/>
      <c r="BU1" s="603"/>
      <c r="BV1" s="603"/>
      <c r="BW1" s="10" t="e">
        <f>BN1+1</f>
        <v>#REF!</v>
      </c>
      <c r="BY1" s="603" t="e">
        <f>BP1</f>
        <v>#REF!</v>
      </c>
      <c r="BZ1" s="603"/>
      <c r="CA1" s="603"/>
      <c r="CB1" s="603"/>
      <c r="CC1" s="603"/>
      <c r="CD1" s="603"/>
      <c r="CE1" s="603"/>
      <c r="CF1" s="10" t="e">
        <f>BW1+1</f>
        <v>#REF!</v>
      </c>
      <c r="CH1" s="603" t="e">
        <f>BY1</f>
        <v>#REF!</v>
      </c>
      <c r="CI1" s="603"/>
      <c r="CJ1" s="603"/>
      <c r="CK1" s="603"/>
      <c r="CL1" s="603"/>
      <c r="CM1" s="603"/>
      <c r="CN1" s="603"/>
      <c r="CO1" s="10" t="e">
        <f>CF1+1</f>
        <v>#REF!</v>
      </c>
      <c r="CQ1" s="603" t="e">
        <f>CH1</f>
        <v>#REF!</v>
      </c>
      <c r="CR1" s="603"/>
      <c r="CS1" s="603"/>
      <c r="CT1" s="603"/>
      <c r="CU1" s="603"/>
      <c r="CV1" s="603"/>
      <c r="CW1" s="603"/>
      <c r="CX1" s="10" t="e">
        <f>CO1+1</f>
        <v>#REF!</v>
      </c>
      <c r="CZ1" s="603" t="e">
        <f>CQ1</f>
        <v>#REF!</v>
      </c>
      <c r="DA1" s="603"/>
      <c r="DB1" s="603"/>
      <c r="DC1" s="603"/>
      <c r="DD1" s="603"/>
      <c r="DE1" s="603"/>
      <c r="DF1" s="603"/>
      <c r="DG1" s="10" t="e">
        <f>CX1+1</f>
        <v>#REF!</v>
      </c>
      <c r="DI1" s="603" t="e">
        <f>CZ1</f>
        <v>#REF!</v>
      </c>
      <c r="DJ1" s="603"/>
      <c r="DK1" s="603"/>
      <c r="DL1" s="603"/>
      <c r="DM1" s="603"/>
      <c r="DN1" s="603"/>
      <c r="DO1" s="603"/>
      <c r="DP1" s="10" t="e">
        <f>DG1+1</f>
        <v>#REF!</v>
      </c>
      <c r="DR1" s="603" t="e">
        <f>DI1</f>
        <v>#REF!</v>
      </c>
      <c r="DS1" s="603"/>
      <c r="DT1" s="603"/>
      <c r="DU1" s="603"/>
      <c r="DV1" s="603"/>
      <c r="DW1" s="603"/>
      <c r="DX1" s="603"/>
      <c r="DY1" s="10" t="e">
        <f>DP1+1</f>
        <v>#REF!</v>
      </c>
      <c r="EA1" s="603" t="e">
        <f>DR1</f>
        <v>#REF!</v>
      </c>
      <c r="EB1" s="603"/>
      <c r="EC1" s="603"/>
      <c r="ED1" s="603"/>
      <c r="EE1" s="603"/>
      <c r="EF1" s="603"/>
      <c r="EG1" s="603"/>
      <c r="EH1" s="10" t="e">
        <f>DY1+1</f>
        <v>#REF!</v>
      </c>
      <c r="EJ1" s="603" t="e">
        <f>EA1</f>
        <v>#REF!</v>
      </c>
      <c r="EK1" s="603"/>
      <c r="EL1" s="603"/>
      <c r="EM1" s="603"/>
      <c r="EN1" s="603"/>
      <c r="EO1" s="603"/>
      <c r="EP1" s="603"/>
      <c r="EQ1" s="10" t="e">
        <f>EH1+1</f>
        <v>#REF!</v>
      </c>
      <c r="ES1" s="603" t="e">
        <f>EJ1</f>
        <v>#REF!</v>
      </c>
      <c r="ET1" s="603"/>
      <c r="EU1" s="603"/>
      <c r="EV1" s="603"/>
      <c r="EW1" s="603"/>
      <c r="EX1" s="603"/>
      <c r="EY1" s="603"/>
      <c r="EZ1" s="10" t="e">
        <f>EQ1+1</f>
        <v>#REF!</v>
      </c>
      <c r="FB1" s="603" t="e">
        <f>ES1</f>
        <v>#REF!</v>
      </c>
      <c r="FC1" s="603"/>
      <c r="FD1" s="603"/>
      <c r="FE1" s="603"/>
      <c r="FF1" s="603"/>
      <c r="FG1" s="603"/>
      <c r="FH1" s="603"/>
      <c r="FI1" s="10" t="e">
        <f>EZ1+1</f>
        <v>#REF!</v>
      </c>
      <c r="FK1" s="603" t="e">
        <f>FB1</f>
        <v>#REF!</v>
      </c>
      <c r="FL1" s="603"/>
      <c r="FM1" s="603"/>
      <c r="FN1" s="603"/>
      <c r="FO1" s="603"/>
      <c r="FP1" s="603"/>
      <c r="FQ1" s="603"/>
      <c r="FR1" s="10" t="e">
        <f>FI1+1</f>
        <v>#REF!</v>
      </c>
      <c r="FT1" s="603" t="e">
        <f>FK1</f>
        <v>#REF!</v>
      </c>
      <c r="FU1" s="603"/>
      <c r="FV1" s="603"/>
      <c r="FW1" s="603"/>
      <c r="FX1" s="603"/>
      <c r="FY1" s="603"/>
      <c r="FZ1" s="603"/>
      <c r="GA1" s="10" t="e">
        <f>FR1+1</f>
        <v>#REF!</v>
      </c>
      <c r="GC1" s="603" t="e">
        <f>FT1</f>
        <v>#REF!</v>
      </c>
      <c r="GD1" s="603"/>
      <c r="GE1" s="603"/>
      <c r="GF1" s="603"/>
      <c r="GG1" s="603"/>
      <c r="GH1" s="603"/>
      <c r="GI1" s="603"/>
      <c r="GJ1" s="10" t="e">
        <f>GA1+1</f>
        <v>#REF!</v>
      </c>
      <c r="GL1" s="603" t="e">
        <f>GC1</f>
        <v>#REF!</v>
      </c>
      <c r="GM1" s="603"/>
      <c r="GN1" s="603"/>
      <c r="GO1" s="603"/>
      <c r="GP1" s="603"/>
      <c r="GQ1" s="603"/>
      <c r="GR1" s="60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587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58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589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27</v>
      </c>
      <c r="L4" s="148">
        <v>11720</v>
      </c>
      <c r="M4" s="87">
        <v>43160</v>
      </c>
      <c r="N4" s="88" t="s">
        <v>241</v>
      </c>
      <c r="O4" s="107">
        <v>15275</v>
      </c>
      <c r="P4" s="76">
        <f t="shared" ref="P4:P85" si="0">O4-L4</f>
        <v>3555</v>
      </c>
      <c r="Q4" s="537">
        <v>28.5</v>
      </c>
      <c r="R4" s="441"/>
      <c r="S4" s="441"/>
      <c r="T4" s="45">
        <f t="shared" ref="T4:T5" si="1">Q4*O4</f>
        <v>435337.5</v>
      </c>
      <c r="U4" s="508" t="s">
        <v>67</v>
      </c>
      <c r="V4" s="509">
        <v>43179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43179</v>
      </c>
      <c r="GU4" s="301">
        <v>17584</v>
      </c>
      <c r="GV4" s="514" t="s">
        <v>216</v>
      </c>
      <c r="GW4" s="82"/>
      <c r="GX4" s="82"/>
      <c r="GY4" s="595">
        <v>43203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158</v>
      </c>
      <c r="K5" s="501" t="s">
        <v>29</v>
      </c>
      <c r="L5" s="148">
        <v>17670</v>
      </c>
      <c r="M5" s="87">
        <v>43160</v>
      </c>
      <c r="N5" s="88" t="s">
        <v>240</v>
      </c>
      <c r="O5" s="107">
        <v>22200</v>
      </c>
      <c r="P5" s="76">
        <f t="shared" si="0"/>
        <v>4530</v>
      </c>
      <c r="Q5" s="537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301"/>
      <c r="GV5" s="525"/>
      <c r="GW5" s="101"/>
      <c r="GX5" s="101"/>
      <c r="GY5" s="590">
        <v>43203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62" t="s">
        <v>244</v>
      </c>
      <c r="K6" s="502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37">
        <v>17584</v>
      </c>
      <c r="GV6" s="100" t="s">
        <v>217</v>
      </c>
      <c r="GW6" s="101"/>
      <c r="GX6" s="101"/>
      <c r="GY6" s="590">
        <v>43203</v>
      </c>
      <c r="GZ6" s="103">
        <v>2320</v>
      </c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7" t="s">
        <v>245</v>
      </c>
      <c r="K7" s="501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37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590">
        <v>43203</v>
      </c>
      <c r="GZ7" s="103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32</v>
      </c>
      <c r="K8" s="501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37">
        <v>28.5</v>
      </c>
      <c r="R8" s="90"/>
      <c r="S8" s="90"/>
      <c r="T8" s="45">
        <f t="shared" ref="T8:T87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4"/>
      <c r="GW8" s="101"/>
      <c r="GX8" s="101"/>
      <c r="GY8" s="590">
        <v>43203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204</v>
      </c>
      <c r="K9" s="501" t="s">
        <v>39</v>
      </c>
      <c r="L9" s="106">
        <v>10800</v>
      </c>
      <c r="M9" s="87">
        <v>43164</v>
      </c>
      <c r="N9" s="88" t="s">
        <v>269</v>
      </c>
      <c r="O9" s="107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8" t="s">
        <v>67</v>
      </c>
      <c r="V9" s="109">
        <v>43182</v>
      </c>
      <c r="W9" s="110">
        <v>9726.6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43182</v>
      </c>
      <c r="GU9" s="114">
        <v>17584</v>
      </c>
      <c r="GV9" s="100" t="s">
        <v>232</v>
      </c>
      <c r="GW9" s="101"/>
      <c r="GX9" s="115"/>
      <c r="GY9" s="596">
        <v>43203</v>
      </c>
      <c r="GZ9" s="59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205</v>
      </c>
      <c r="K10" s="501" t="s">
        <v>29</v>
      </c>
      <c r="L10" s="86">
        <v>16920</v>
      </c>
      <c r="M10" s="87">
        <v>43165</v>
      </c>
      <c r="N10" s="88" t="s">
        <v>268</v>
      </c>
      <c r="O10" s="119">
        <v>21340</v>
      </c>
      <c r="P10" s="76">
        <f t="shared" si="0"/>
        <v>4420</v>
      </c>
      <c r="Q10" s="120">
        <v>28.5</v>
      </c>
      <c r="R10" s="121"/>
      <c r="S10" s="122"/>
      <c r="T10" s="45">
        <f t="shared" si="2"/>
        <v>608190</v>
      </c>
      <c r="U10" s="108" t="s">
        <v>67</v>
      </c>
      <c r="V10" s="109">
        <v>43182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43182</v>
      </c>
      <c r="GU10" s="114"/>
      <c r="GV10" s="124"/>
      <c r="GW10" s="115"/>
      <c r="GX10" s="115"/>
      <c r="GY10" s="596">
        <v>43203</v>
      </c>
      <c r="GZ10" s="232">
        <v>4176</v>
      </c>
      <c r="HA10" s="118"/>
      <c r="HB10" s="118"/>
    </row>
    <row r="11" spans="1:210" ht="3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207</v>
      </c>
      <c r="K11" s="501" t="s">
        <v>206</v>
      </c>
      <c r="L11" s="86">
        <v>10870</v>
      </c>
      <c r="M11" s="87">
        <v>43166</v>
      </c>
      <c r="N11" s="88" t="s">
        <v>267</v>
      </c>
      <c r="O11" s="119">
        <f>13745-105</f>
        <v>13640</v>
      </c>
      <c r="P11" s="76">
        <f t="shared" si="0"/>
        <v>2770</v>
      </c>
      <c r="Q11" s="120">
        <v>28.5</v>
      </c>
      <c r="R11" s="99"/>
      <c r="S11" s="128"/>
      <c r="T11" s="45">
        <f t="shared" si="2"/>
        <v>388740</v>
      </c>
      <c r="U11" s="129" t="s">
        <v>67</v>
      </c>
      <c r="V11" s="130">
        <v>43182</v>
      </c>
      <c r="W11" s="131">
        <v>9877.4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43182</v>
      </c>
      <c r="GU11" s="138">
        <v>18928</v>
      </c>
      <c r="GV11" s="100" t="s">
        <v>233</v>
      </c>
      <c r="GW11" s="115"/>
      <c r="GX11" s="115"/>
      <c r="GY11" s="596">
        <v>43203</v>
      </c>
      <c r="GZ11" s="232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158</v>
      </c>
      <c r="K12" s="501" t="s">
        <v>30</v>
      </c>
      <c r="L12" s="86">
        <v>11780</v>
      </c>
      <c r="M12" s="87">
        <v>43167</v>
      </c>
      <c r="N12" s="88" t="s">
        <v>277</v>
      </c>
      <c r="O12" s="119">
        <v>14655</v>
      </c>
      <c r="P12" s="76">
        <f t="shared" si="0"/>
        <v>2875</v>
      </c>
      <c r="Q12" s="120">
        <v>28.5</v>
      </c>
      <c r="R12" s="99"/>
      <c r="S12" s="128"/>
      <c r="T12" s="45">
        <f t="shared" si="2"/>
        <v>417667.5</v>
      </c>
      <c r="U12" s="129" t="s">
        <v>67</v>
      </c>
      <c r="V12" s="130">
        <v>43186</v>
      </c>
      <c r="W12" s="131">
        <v>10706.8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43186</v>
      </c>
      <c r="GU12" s="138">
        <v>18928</v>
      </c>
      <c r="GV12" s="100" t="s">
        <v>234</v>
      </c>
      <c r="GW12" s="115"/>
      <c r="GX12" s="115"/>
      <c r="GY12" s="596">
        <v>43203</v>
      </c>
      <c r="GZ12" s="232">
        <v>2320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32</v>
      </c>
      <c r="K13" s="501" t="s">
        <v>29</v>
      </c>
      <c r="L13" s="106">
        <v>18990</v>
      </c>
      <c r="M13" s="87">
        <v>43167</v>
      </c>
      <c r="N13" s="88" t="s">
        <v>271</v>
      </c>
      <c r="O13" s="107">
        <v>23710</v>
      </c>
      <c r="P13" s="76">
        <f t="shared" si="0"/>
        <v>4720</v>
      </c>
      <c r="Q13" s="99">
        <v>28.5</v>
      </c>
      <c r="R13" s="554" t="s">
        <v>272</v>
      </c>
      <c r="S13" s="555"/>
      <c r="T13" s="45">
        <f t="shared" si="2"/>
        <v>675735</v>
      </c>
      <c r="U13" s="129" t="s">
        <v>67</v>
      </c>
      <c r="V13" s="130">
        <v>43185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43185</v>
      </c>
      <c r="GU13" s="138"/>
      <c r="GV13" s="100"/>
      <c r="GW13" s="115"/>
      <c r="GX13" s="115"/>
      <c r="GY13" s="596">
        <v>43203</v>
      </c>
      <c r="GZ13" s="232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208</v>
      </c>
      <c r="K14" s="502" t="s">
        <v>30</v>
      </c>
      <c r="L14" s="140">
        <v>11970</v>
      </c>
      <c r="M14" s="73">
        <v>43168</v>
      </c>
      <c r="N14" s="566" t="s">
        <v>294</v>
      </c>
      <c r="O14" s="141">
        <v>15100</v>
      </c>
      <c r="P14" s="76">
        <f t="shared" si="0"/>
        <v>3130</v>
      </c>
      <c r="Q14" s="142">
        <v>28.5</v>
      </c>
      <c r="R14" s="143"/>
      <c r="S14" s="144"/>
      <c r="T14" s="45">
        <f t="shared" si="2"/>
        <v>430350</v>
      </c>
      <c r="U14" s="568" t="s">
        <v>67</v>
      </c>
      <c r="V14" s="569">
        <v>43192</v>
      </c>
      <c r="W14" s="546">
        <v>10706.8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484">
        <v>43192</v>
      </c>
      <c r="GU14" s="138"/>
      <c r="GV14" s="100"/>
      <c r="GW14" s="115"/>
      <c r="GX14" s="115"/>
      <c r="GY14" s="596">
        <v>43203</v>
      </c>
      <c r="GZ14" s="232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28</v>
      </c>
      <c r="K15" s="502" t="s">
        <v>279</v>
      </c>
      <c r="L15" s="140">
        <v>18260</v>
      </c>
      <c r="M15" s="73">
        <v>43140</v>
      </c>
      <c r="N15" s="74" t="s">
        <v>278</v>
      </c>
      <c r="O15" s="141">
        <v>22625</v>
      </c>
      <c r="P15" s="76">
        <f t="shared" si="0"/>
        <v>4365</v>
      </c>
      <c r="Q15" s="142">
        <v>28.5</v>
      </c>
      <c r="R15" s="143"/>
      <c r="S15" s="144"/>
      <c r="T15" s="45">
        <f t="shared" si="2"/>
        <v>644812.5</v>
      </c>
      <c r="U15" s="145" t="s">
        <v>67</v>
      </c>
      <c r="V15" s="146">
        <v>43187</v>
      </c>
      <c r="W15" s="147">
        <v>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43187</v>
      </c>
      <c r="GU15" s="138">
        <v>23856</v>
      </c>
      <c r="GV15" s="100" t="s">
        <v>235</v>
      </c>
      <c r="GW15" s="115"/>
      <c r="GX15" s="115"/>
      <c r="GY15" s="596">
        <v>43203</v>
      </c>
      <c r="GZ15" s="232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246</v>
      </c>
      <c r="K16" s="502" t="s">
        <v>247</v>
      </c>
      <c r="L16" s="140">
        <v>23290</v>
      </c>
      <c r="M16" s="73">
        <v>43170</v>
      </c>
      <c r="N16" s="567" t="s">
        <v>295</v>
      </c>
      <c r="O16" s="141">
        <v>27940</v>
      </c>
      <c r="P16" s="76">
        <f t="shared" si="0"/>
        <v>4650</v>
      </c>
      <c r="Q16" s="142">
        <v>28.5</v>
      </c>
      <c r="R16" s="143"/>
      <c r="S16" s="144"/>
      <c r="T16" s="45">
        <f t="shared" si="2"/>
        <v>796290</v>
      </c>
      <c r="U16" s="568" t="s">
        <v>67</v>
      </c>
      <c r="V16" s="569">
        <v>43192</v>
      </c>
      <c r="W16" s="546">
        <v>20590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484">
        <v>43192</v>
      </c>
      <c r="GU16" s="138"/>
      <c r="GV16" s="100"/>
      <c r="GW16" s="115"/>
      <c r="GX16" s="115"/>
      <c r="GY16" s="596">
        <v>43203</v>
      </c>
      <c r="GZ16" s="232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32</v>
      </c>
      <c r="K17" s="502" t="s">
        <v>45</v>
      </c>
      <c r="L17" s="140"/>
      <c r="M17" s="73">
        <v>43170</v>
      </c>
      <c r="N17" s="567" t="s">
        <v>296</v>
      </c>
      <c r="O17" s="141">
        <v>1115</v>
      </c>
      <c r="P17" s="76">
        <f t="shared" si="0"/>
        <v>1115</v>
      </c>
      <c r="Q17" s="142">
        <v>28.5</v>
      </c>
      <c r="R17" s="143"/>
      <c r="S17" s="144"/>
      <c r="T17" s="45">
        <f t="shared" si="2"/>
        <v>31777.5</v>
      </c>
      <c r="U17" s="568" t="s">
        <v>67</v>
      </c>
      <c r="V17" s="569">
        <v>43192</v>
      </c>
      <c r="W17" s="546">
        <v>823.6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484">
        <v>43192</v>
      </c>
      <c r="GU17" s="138"/>
      <c r="GV17" s="100"/>
      <c r="GW17" s="115"/>
      <c r="GX17" s="115"/>
      <c r="GY17" s="591"/>
      <c r="GZ17" s="232">
        <v>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61</v>
      </c>
      <c r="K18" s="501" t="s">
        <v>29</v>
      </c>
      <c r="L18" s="148">
        <v>17290</v>
      </c>
      <c r="M18" s="87">
        <v>43171</v>
      </c>
      <c r="N18" s="473" t="s">
        <v>297</v>
      </c>
      <c r="O18" s="107">
        <v>21810</v>
      </c>
      <c r="P18" s="76">
        <f t="shared" si="0"/>
        <v>4520</v>
      </c>
      <c r="Q18" s="99">
        <v>28.5</v>
      </c>
      <c r="R18" s="99"/>
      <c r="S18" s="149"/>
      <c r="T18" s="45">
        <f t="shared" si="2"/>
        <v>621585</v>
      </c>
      <c r="U18" s="545" t="s">
        <v>67</v>
      </c>
      <c r="V18" s="475">
        <v>43192</v>
      </c>
      <c r="W18" s="546">
        <v>16472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484">
        <v>43192</v>
      </c>
      <c r="GU18" s="138"/>
      <c r="GV18" s="100"/>
      <c r="GW18" s="115"/>
      <c r="GX18" s="115"/>
      <c r="GY18" s="596">
        <v>43203</v>
      </c>
      <c r="GZ18" s="232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32</v>
      </c>
      <c r="K19" s="501" t="s">
        <v>164</v>
      </c>
      <c r="L19" s="148">
        <v>18390</v>
      </c>
      <c r="M19" s="87">
        <v>43172</v>
      </c>
      <c r="N19" s="473" t="s">
        <v>298</v>
      </c>
      <c r="O19" s="107">
        <v>23065</v>
      </c>
      <c r="P19" s="76">
        <f t="shared" si="0"/>
        <v>4675</v>
      </c>
      <c r="Q19" s="99">
        <v>28.5</v>
      </c>
      <c r="R19" s="610"/>
      <c r="S19" s="611"/>
      <c r="T19" s="45">
        <f t="shared" si="2"/>
        <v>657352.5</v>
      </c>
      <c r="U19" s="545" t="s">
        <v>67</v>
      </c>
      <c r="V19" s="475">
        <v>43193</v>
      </c>
      <c r="W19" s="546">
        <v>16389.64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484">
        <v>43193</v>
      </c>
      <c r="GU19" s="152"/>
      <c r="GV19" s="100"/>
      <c r="GW19" s="115"/>
      <c r="GX19" s="115"/>
      <c r="GY19" s="596">
        <v>43203</v>
      </c>
      <c r="GZ19" s="232">
        <v>4176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248</v>
      </c>
      <c r="K20" s="501" t="s">
        <v>164</v>
      </c>
      <c r="L20" s="148">
        <v>16920</v>
      </c>
      <c r="M20" s="87">
        <v>43173</v>
      </c>
      <c r="N20" s="473" t="s">
        <v>299</v>
      </c>
      <c r="O20" s="107">
        <v>21335</v>
      </c>
      <c r="P20" s="153">
        <f t="shared" si="0"/>
        <v>4415</v>
      </c>
      <c r="Q20" s="99">
        <v>28.5</v>
      </c>
      <c r="R20" s="155"/>
      <c r="S20" s="120"/>
      <c r="T20" s="45">
        <f>Q20*O20</f>
        <v>608047.5</v>
      </c>
      <c r="U20" s="545" t="s">
        <v>67</v>
      </c>
      <c r="V20" s="475">
        <v>43193</v>
      </c>
      <c r="W20" s="546">
        <v>16389.64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484">
        <v>43193</v>
      </c>
      <c r="GU20" s="138">
        <v>23856</v>
      </c>
      <c r="GV20" s="100" t="s">
        <v>253</v>
      </c>
      <c r="GW20" s="115"/>
      <c r="GX20" s="115"/>
      <c r="GY20" s="596">
        <v>43203</v>
      </c>
      <c r="GZ20" s="232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249</v>
      </c>
      <c r="K21" s="501" t="s">
        <v>30</v>
      </c>
      <c r="L21" s="148">
        <v>10980</v>
      </c>
      <c r="M21" s="87">
        <v>43174</v>
      </c>
      <c r="N21" s="473" t="s">
        <v>300</v>
      </c>
      <c r="O21" s="107">
        <v>14150</v>
      </c>
      <c r="P21" s="153">
        <f t="shared" si="0"/>
        <v>3170</v>
      </c>
      <c r="Q21" s="99">
        <v>28.5</v>
      </c>
      <c r="R21" s="610"/>
      <c r="S21" s="611"/>
      <c r="T21" s="45">
        <f t="shared" si="2"/>
        <v>403275</v>
      </c>
      <c r="U21" s="545" t="s">
        <v>67</v>
      </c>
      <c r="V21" s="475">
        <v>43195</v>
      </c>
      <c r="W21" s="546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484">
        <v>43195</v>
      </c>
      <c r="GU21" s="138">
        <v>18928</v>
      </c>
      <c r="GV21" s="100" t="s">
        <v>254</v>
      </c>
      <c r="GW21" s="115"/>
      <c r="GX21" s="115"/>
      <c r="GY21" s="596">
        <v>43203</v>
      </c>
      <c r="GZ21" s="232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250</v>
      </c>
      <c r="K22" s="501" t="s">
        <v>251</v>
      </c>
      <c r="L22" s="106">
        <v>18410</v>
      </c>
      <c r="M22" s="87">
        <v>43174</v>
      </c>
      <c r="N22" s="473" t="s">
        <v>301</v>
      </c>
      <c r="O22" s="107">
        <v>23025</v>
      </c>
      <c r="P22" s="153">
        <f t="shared" si="0"/>
        <v>4615</v>
      </c>
      <c r="Q22" s="99">
        <v>28.5</v>
      </c>
      <c r="R22" s="99"/>
      <c r="S22" s="99"/>
      <c r="T22" s="45">
        <f t="shared" si="2"/>
        <v>656212.5</v>
      </c>
      <c r="U22" s="474" t="s">
        <v>67</v>
      </c>
      <c r="V22" s="475">
        <v>43196</v>
      </c>
      <c r="W22" s="476">
        <v>16389.64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484">
        <v>43196</v>
      </c>
      <c r="GU22" s="138"/>
      <c r="GV22" s="100"/>
      <c r="GW22" s="115"/>
      <c r="GX22" s="115"/>
      <c r="GY22" s="596">
        <v>43203</v>
      </c>
      <c r="GZ22" s="232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61</v>
      </c>
      <c r="K23" s="501" t="s">
        <v>29</v>
      </c>
      <c r="L23" s="106">
        <v>18040</v>
      </c>
      <c r="M23" s="87">
        <v>43175</v>
      </c>
      <c r="N23" s="473" t="s">
        <v>305</v>
      </c>
      <c r="O23" s="107">
        <v>21210</v>
      </c>
      <c r="P23" s="153">
        <f t="shared" si="0"/>
        <v>3170</v>
      </c>
      <c r="Q23" s="99">
        <v>28.5</v>
      </c>
      <c r="R23" s="99"/>
      <c r="S23" s="99"/>
      <c r="T23" s="45">
        <f t="shared" si="2"/>
        <v>604485</v>
      </c>
      <c r="U23" s="474" t="s">
        <v>67</v>
      </c>
      <c r="V23" s="475">
        <v>43199</v>
      </c>
      <c r="W23" s="476">
        <v>16472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484">
        <v>43199</v>
      </c>
      <c r="GU23" s="138">
        <v>23856</v>
      </c>
      <c r="GV23" s="124" t="s">
        <v>256</v>
      </c>
      <c r="GW23" s="115"/>
      <c r="GX23" s="115"/>
      <c r="GY23" s="598">
        <v>43220</v>
      </c>
      <c r="GZ23" s="600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28</v>
      </c>
      <c r="K24" s="501" t="s">
        <v>27</v>
      </c>
      <c r="L24" s="106">
        <v>11780</v>
      </c>
      <c r="M24" s="87">
        <v>43175</v>
      </c>
      <c r="N24" s="473" t="s">
        <v>304</v>
      </c>
      <c r="O24" s="107">
        <v>15830</v>
      </c>
      <c r="P24" s="153">
        <f t="shared" si="0"/>
        <v>4050</v>
      </c>
      <c r="Q24" s="99">
        <v>28.5</v>
      </c>
      <c r="R24" s="601"/>
      <c r="S24" s="602"/>
      <c r="T24" s="45">
        <f t="shared" si="2"/>
        <v>451155</v>
      </c>
      <c r="U24" s="547" t="s">
        <v>67</v>
      </c>
      <c r="V24" s="536">
        <v>43199</v>
      </c>
      <c r="W24" s="476">
        <v>10706.8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484">
        <v>43199</v>
      </c>
      <c r="GU24" s="138">
        <v>18928</v>
      </c>
      <c r="GV24" s="124" t="s">
        <v>255</v>
      </c>
      <c r="GW24" s="115"/>
      <c r="GX24" s="115"/>
      <c r="GY24" s="598">
        <v>43220</v>
      </c>
      <c r="GZ24" s="600">
        <v>2320</v>
      </c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158" t="s">
        <v>258</v>
      </c>
      <c r="K25" s="501" t="s">
        <v>31</v>
      </c>
      <c r="L25" s="106">
        <v>22780</v>
      </c>
      <c r="M25" s="87">
        <v>43177</v>
      </c>
      <c r="N25" s="473" t="s">
        <v>306</v>
      </c>
      <c r="O25" s="107">
        <v>27580</v>
      </c>
      <c r="P25" s="153">
        <f t="shared" si="0"/>
        <v>4800</v>
      </c>
      <c r="Q25" s="99">
        <v>28.5</v>
      </c>
      <c r="R25" s="99"/>
      <c r="S25" s="99"/>
      <c r="T25" s="45">
        <f t="shared" si="2"/>
        <v>786030</v>
      </c>
      <c r="U25" s="474" t="s">
        <v>67</v>
      </c>
      <c r="V25" s="475">
        <v>43200</v>
      </c>
      <c r="W25" s="476">
        <v>20590</v>
      </c>
      <c r="X25" s="162"/>
      <c r="Y25" s="163"/>
      <c r="Z25" s="164"/>
      <c r="AA25" s="165"/>
      <c r="AB25" s="164"/>
      <c r="AC25" s="166"/>
      <c r="AD25" s="167"/>
      <c r="AE25" s="162"/>
      <c r="AF25" s="162"/>
      <c r="AG25" s="162"/>
      <c r="AH25" s="163"/>
      <c r="AI25" s="164"/>
      <c r="AJ25" s="165"/>
      <c r="AK25" s="164"/>
      <c r="AL25" s="166"/>
      <c r="AM25" s="167"/>
      <c r="AN25" s="162"/>
      <c r="AO25" s="162"/>
      <c r="AP25" s="162"/>
      <c r="AQ25" s="163"/>
      <c r="AR25" s="164"/>
      <c r="AS25" s="165"/>
      <c r="AT25" s="164"/>
      <c r="AU25" s="166"/>
      <c r="AV25" s="167"/>
      <c r="AW25" s="162"/>
      <c r="AX25" s="162"/>
      <c r="AY25" s="162"/>
      <c r="AZ25" s="163"/>
      <c r="BA25" s="164"/>
      <c r="BB25" s="165"/>
      <c r="BC25" s="164"/>
      <c r="BD25" s="166"/>
      <c r="BE25" s="167"/>
      <c r="BF25" s="162"/>
      <c r="BG25" s="162"/>
      <c r="BH25" s="162"/>
      <c r="BI25" s="163"/>
      <c r="BJ25" s="164"/>
      <c r="BK25" s="165"/>
      <c r="BL25" s="164"/>
      <c r="BM25" s="166"/>
      <c r="BN25" s="167"/>
      <c r="BO25" s="162"/>
      <c r="BP25" s="162"/>
      <c r="BQ25" s="162"/>
      <c r="BR25" s="163"/>
      <c r="BS25" s="164"/>
      <c r="BT25" s="165"/>
      <c r="BU25" s="164"/>
      <c r="BV25" s="166"/>
      <c r="BW25" s="167"/>
      <c r="BX25" s="162"/>
      <c r="BY25" s="162"/>
      <c r="BZ25" s="162"/>
      <c r="CA25" s="163"/>
      <c r="CB25" s="164"/>
      <c r="CC25" s="165"/>
      <c r="CD25" s="164"/>
      <c r="CE25" s="166"/>
      <c r="CF25" s="167"/>
      <c r="CG25" s="162"/>
      <c r="CH25" s="162"/>
      <c r="CI25" s="162"/>
      <c r="CJ25" s="163"/>
      <c r="CK25" s="164"/>
      <c r="CL25" s="165"/>
      <c r="CM25" s="164"/>
      <c r="CN25" s="166"/>
      <c r="CO25" s="167"/>
      <c r="CP25" s="162"/>
      <c r="CQ25" s="162"/>
      <c r="CR25" s="162"/>
      <c r="CS25" s="163"/>
      <c r="CT25" s="164"/>
      <c r="CU25" s="165"/>
      <c r="CV25" s="516"/>
      <c r="CW25" s="166"/>
      <c r="CX25" s="167"/>
      <c r="CY25" s="162"/>
      <c r="CZ25" s="162"/>
      <c r="DA25" s="162"/>
      <c r="DB25" s="163"/>
      <c r="DC25" s="164"/>
      <c r="DD25" s="165"/>
      <c r="DE25" s="164"/>
      <c r="DF25" s="166"/>
      <c r="DG25" s="167"/>
      <c r="DH25" s="162"/>
      <c r="DI25" s="162"/>
      <c r="DJ25" s="162"/>
      <c r="DK25" s="163"/>
      <c r="DL25" s="164"/>
      <c r="DM25" s="165"/>
      <c r="DN25" s="164"/>
      <c r="DO25" s="166"/>
      <c r="DP25" s="167"/>
      <c r="DQ25" s="162"/>
      <c r="DR25" s="162"/>
      <c r="DS25" s="162"/>
      <c r="DT25" s="163"/>
      <c r="DU25" s="164"/>
      <c r="DV25" s="165"/>
      <c r="DW25" s="164"/>
      <c r="DX25" s="166"/>
      <c r="DY25" s="167"/>
      <c r="DZ25" s="162"/>
      <c r="EA25" s="162"/>
      <c r="EB25" s="162"/>
      <c r="EC25" s="163"/>
      <c r="ED25" s="164"/>
      <c r="EE25" s="165"/>
      <c r="EF25" s="164"/>
      <c r="EG25" s="166"/>
      <c r="EH25" s="167"/>
      <c r="EI25" s="162"/>
      <c r="EJ25" s="162"/>
      <c r="EK25" s="162"/>
      <c r="EL25" s="163"/>
      <c r="EM25" s="164"/>
      <c r="EN25" s="165"/>
      <c r="EO25" s="164"/>
      <c r="EP25" s="166"/>
      <c r="EQ25" s="167"/>
      <c r="ER25" s="162"/>
      <c r="ES25" s="162"/>
      <c r="ET25" s="162"/>
      <c r="EU25" s="163"/>
      <c r="EV25" s="164"/>
      <c r="EW25" s="165"/>
      <c r="EX25" s="164"/>
      <c r="EY25" s="166"/>
      <c r="EZ25" s="167"/>
      <c r="FA25" s="162"/>
      <c r="FB25" s="162"/>
      <c r="FC25" s="162"/>
      <c r="FD25" s="163"/>
      <c r="FE25" s="164"/>
      <c r="FF25" s="165"/>
      <c r="FG25" s="164"/>
      <c r="FH25" s="166"/>
      <c r="FI25" s="167"/>
      <c r="FJ25" s="162"/>
      <c r="FK25" s="162"/>
      <c r="FL25" s="162"/>
      <c r="FM25" s="163"/>
      <c r="FN25" s="164"/>
      <c r="FO25" s="165"/>
      <c r="FP25" s="164"/>
      <c r="FQ25" s="166"/>
      <c r="FR25" s="167"/>
      <c r="FS25" s="162"/>
      <c r="FT25" s="162"/>
      <c r="FU25" s="162"/>
      <c r="FV25" s="163"/>
      <c r="FW25" s="164"/>
      <c r="FX25" s="165"/>
      <c r="FY25" s="164"/>
      <c r="FZ25" s="166"/>
      <c r="GA25" s="167"/>
      <c r="GB25" s="162"/>
      <c r="GC25" s="162"/>
      <c r="GD25" s="162"/>
      <c r="GE25" s="163"/>
      <c r="GF25" s="164"/>
      <c r="GG25" s="165"/>
      <c r="GH25" s="164"/>
      <c r="GI25" s="166"/>
      <c r="GJ25" s="167"/>
      <c r="GK25" s="162"/>
      <c r="GL25" s="162"/>
      <c r="GM25" s="162"/>
      <c r="GN25" s="163"/>
      <c r="GO25" s="164"/>
      <c r="GP25" s="165"/>
      <c r="GQ25" s="164"/>
      <c r="GR25" s="166"/>
      <c r="GS25" s="167"/>
      <c r="GT25" s="484">
        <v>43200</v>
      </c>
      <c r="GU25" s="138"/>
      <c r="GV25" s="124"/>
      <c r="GW25" s="115"/>
      <c r="GX25" s="115"/>
      <c r="GY25" s="598">
        <v>43220</v>
      </c>
      <c r="GZ25" s="600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158</v>
      </c>
      <c r="K26" s="501" t="s">
        <v>45</v>
      </c>
      <c r="L26" s="106"/>
      <c r="M26" s="87">
        <v>43177</v>
      </c>
      <c r="N26" s="473" t="s">
        <v>307</v>
      </c>
      <c r="O26" s="107">
        <v>1075</v>
      </c>
      <c r="P26" s="153">
        <f t="shared" si="0"/>
        <v>1075</v>
      </c>
      <c r="Q26" s="99">
        <v>28.5</v>
      </c>
      <c r="R26" s="99"/>
      <c r="S26" s="99"/>
      <c r="T26" s="45">
        <f t="shared" si="2"/>
        <v>30637.5</v>
      </c>
      <c r="U26" s="474" t="s">
        <v>67</v>
      </c>
      <c r="V26" s="475">
        <v>43200</v>
      </c>
      <c r="W26" s="476">
        <v>823.6</v>
      </c>
      <c r="X26" s="162"/>
      <c r="Y26" s="163"/>
      <c r="Z26" s="164"/>
      <c r="AA26" s="165"/>
      <c r="AB26" s="164"/>
      <c r="AC26" s="166"/>
      <c r="AD26" s="167"/>
      <c r="AE26" s="162"/>
      <c r="AF26" s="162"/>
      <c r="AG26" s="162"/>
      <c r="AH26" s="163"/>
      <c r="AI26" s="164"/>
      <c r="AJ26" s="165"/>
      <c r="AK26" s="164"/>
      <c r="AL26" s="166"/>
      <c r="AM26" s="167"/>
      <c r="AN26" s="162"/>
      <c r="AO26" s="162"/>
      <c r="AP26" s="162"/>
      <c r="AQ26" s="163"/>
      <c r="AR26" s="164"/>
      <c r="AS26" s="165"/>
      <c r="AT26" s="164"/>
      <c r="AU26" s="166"/>
      <c r="AV26" s="167"/>
      <c r="AW26" s="162"/>
      <c r="AX26" s="162"/>
      <c r="AY26" s="162"/>
      <c r="AZ26" s="163"/>
      <c r="BA26" s="164"/>
      <c r="BB26" s="165"/>
      <c r="BC26" s="164"/>
      <c r="BD26" s="166"/>
      <c r="BE26" s="167"/>
      <c r="BF26" s="162"/>
      <c r="BG26" s="162"/>
      <c r="BH26" s="162"/>
      <c r="BI26" s="163"/>
      <c r="BJ26" s="164"/>
      <c r="BK26" s="165"/>
      <c r="BL26" s="164"/>
      <c r="BM26" s="166"/>
      <c r="BN26" s="167"/>
      <c r="BO26" s="162"/>
      <c r="BP26" s="162"/>
      <c r="BQ26" s="162"/>
      <c r="BR26" s="163"/>
      <c r="BS26" s="164"/>
      <c r="BT26" s="165"/>
      <c r="BU26" s="164"/>
      <c r="BV26" s="166"/>
      <c r="BW26" s="167"/>
      <c r="BX26" s="162"/>
      <c r="BY26" s="162"/>
      <c r="BZ26" s="162"/>
      <c r="CA26" s="163"/>
      <c r="CB26" s="164"/>
      <c r="CC26" s="165"/>
      <c r="CD26" s="164"/>
      <c r="CE26" s="166"/>
      <c r="CF26" s="167"/>
      <c r="CG26" s="162"/>
      <c r="CH26" s="162"/>
      <c r="CI26" s="162"/>
      <c r="CJ26" s="163"/>
      <c r="CK26" s="164"/>
      <c r="CL26" s="165"/>
      <c r="CM26" s="164"/>
      <c r="CN26" s="166"/>
      <c r="CO26" s="167"/>
      <c r="CP26" s="162"/>
      <c r="CQ26" s="162"/>
      <c r="CR26" s="162"/>
      <c r="CS26" s="163"/>
      <c r="CT26" s="164"/>
      <c r="CU26" s="165"/>
      <c r="CV26" s="516"/>
      <c r="CW26" s="166"/>
      <c r="CX26" s="167"/>
      <c r="CY26" s="162"/>
      <c r="CZ26" s="162"/>
      <c r="DA26" s="162"/>
      <c r="DB26" s="163"/>
      <c r="DC26" s="164"/>
      <c r="DD26" s="165"/>
      <c r="DE26" s="164"/>
      <c r="DF26" s="166"/>
      <c r="DG26" s="167"/>
      <c r="DH26" s="162"/>
      <c r="DI26" s="162"/>
      <c r="DJ26" s="162"/>
      <c r="DK26" s="163"/>
      <c r="DL26" s="164"/>
      <c r="DM26" s="165"/>
      <c r="DN26" s="164"/>
      <c r="DO26" s="166"/>
      <c r="DP26" s="167"/>
      <c r="DQ26" s="162"/>
      <c r="DR26" s="162"/>
      <c r="DS26" s="162"/>
      <c r="DT26" s="163"/>
      <c r="DU26" s="164"/>
      <c r="DV26" s="165"/>
      <c r="DW26" s="164"/>
      <c r="DX26" s="166"/>
      <c r="DY26" s="167"/>
      <c r="DZ26" s="162"/>
      <c r="EA26" s="162"/>
      <c r="EB26" s="162"/>
      <c r="EC26" s="163"/>
      <c r="ED26" s="164"/>
      <c r="EE26" s="165"/>
      <c r="EF26" s="164"/>
      <c r="EG26" s="166"/>
      <c r="EH26" s="167"/>
      <c r="EI26" s="162"/>
      <c r="EJ26" s="162"/>
      <c r="EK26" s="162"/>
      <c r="EL26" s="163"/>
      <c r="EM26" s="164"/>
      <c r="EN26" s="165"/>
      <c r="EO26" s="164"/>
      <c r="EP26" s="166"/>
      <c r="EQ26" s="167"/>
      <c r="ER26" s="162"/>
      <c r="ES26" s="162"/>
      <c r="ET26" s="162"/>
      <c r="EU26" s="163"/>
      <c r="EV26" s="164"/>
      <c r="EW26" s="165"/>
      <c r="EX26" s="164"/>
      <c r="EY26" s="166"/>
      <c r="EZ26" s="167"/>
      <c r="FA26" s="162"/>
      <c r="FB26" s="162"/>
      <c r="FC26" s="162"/>
      <c r="FD26" s="163"/>
      <c r="FE26" s="164"/>
      <c r="FF26" s="165"/>
      <c r="FG26" s="164"/>
      <c r="FH26" s="166"/>
      <c r="FI26" s="167"/>
      <c r="FJ26" s="162"/>
      <c r="FK26" s="162"/>
      <c r="FL26" s="162"/>
      <c r="FM26" s="163"/>
      <c r="FN26" s="164"/>
      <c r="FO26" s="165"/>
      <c r="FP26" s="164"/>
      <c r="FQ26" s="166"/>
      <c r="FR26" s="167"/>
      <c r="FS26" s="162"/>
      <c r="FT26" s="162"/>
      <c r="FU26" s="162"/>
      <c r="FV26" s="163"/>
      <c r="FW26" s="164"/>
      <c r="FX26" s="165"/>
      <c r="FY26" s="164"/>
      <c r="FZ26" s="166"/>
      <c r="GA26" s="167"/>
      <c r="GB26" s="162"/>
      <c r="GC26" s="162"/>
      <c r="GD26" s="162"/>
      <c r="GE26" s="163"/>
      <c r="GF26" s="164"/>
      <c r="GG26" s="165"/>
      <c r="GH26" s="164"/>
      <c r="GI26" s="166"/>
      <c r="GJ26" s="167"/>
      <c r="GK26" s="162"/>
      <c r="GL26" s="162"/>
      <c r="GM26" s="162"/>
      <c r="GN26" s="163"/>
      <c r="GO26" s="164"/>
      <c r="GP26" s="165"/>
      <c r="GQ26" s="164"/>
      <c r="GR26" s="166"/>
      <c r="GS26" s="167"/>
      <c r="GT26" s="484">
        <v>43200</v>
      </c>
      <c r="GU26" s="138"/>
      <c r="GV26" s="100"/>
      <c r="GW26" s="115"/>
      <c r="GX26" s="115"/>
      <c r="GY26" s="598"/>
      <c r="GZ26" s="600">
        <v>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158</v>
      </c>
      <c r="K27" s="507" t="s">
        <v>164</v>
      </c>
      <c r="L27" s="106">
        <v>16070</v>
      </c>
      <c r="M27" s="87">
        <v>43178</v>
      </c>
      <c r="N27" s="473" t="s">
        <v>308</v>
      </c>
      <c r="O27" s="107">
        <v>20260</v>
      </c>
      <c r="P27" s="153">
        <f t="shared" si="0"/>
        <v>4190</v>
      </c>
      <c r="Q27" s="99">
        <v>28.5</v>
      </c>
      <c r="R27" s="570">
        <v>5798.3</v>
      </c>
      <c r="S27" s="570" t="s">
        <v>309</v>
      </c>
      <c r="T27" s="45">
        <f t="shared" si="2"/>
        <v>577410</v>
      </c>
      <c r="U27" s="474" t="s">
        <v>67</v>
      </c>
      <c r="V27" s="475">
        <v>43200</v>
      </c>
      <c r="W27" s="476">
        <v>16389.64</v>
      </c>
      <c r="X27" s="112"/>
      <c r="Y27" s="111"/>
      <c r="Z27" s="132"/>
      <c r="AA27" s="133"/>
      <c r="AB27" s="132"/>
      <c r="AC27" s="134"/>
      <c r="AD27" s="135"/>
      <c r="AE27" s="112"/>
      <c r="AF27" s="112"/>
      <c r="AG27" s="112"/>
      <c r="AH27" s="111"/>
      <c r="AI27" s="132"/>
      <c r="AJ27" s="133"/>
      <c r="AK27" s="132"/>
      <c r="AL27" s="134"/>
      <c r="AM27" s="135"/>
      <c r="AN27" s="112"/>
      <c r="AO27" s="112"/>
      <c r="AP27" s="112"/>
      <c r="AQ27" s="111"/>
      <c r="AR27" s="132"/>
      <c r="AS27" s="133"/>
      <c r="AT27" s="132"/>
      <c r="AU27" s="134"/>
      <c r="AV27" s="135"/>
      <c r="AW27" s="112"/>
      <c r="AX27" s="112"/>
      <c r="AY27" s="112"/>
      <c r="AZ27" s="111"/>
      <c r="BA27" s="132"/>
      <c r="BB27" s="133"/>
      <c r="BC27" s="132"/>
      <c r="BD27" s="134"/>
      <c r="BE27" s="135"/>
      <c r="BF27" s="112"/>
      <c r="BG27" s="112"/>
      <c r="BH27" s="112"/>
      <c r="BI27" s="111"/>
      <c r="BJ27" s="132"/>
      <c r="BK27" s="133"/>
      <c r="BL27" s="132"/>
      <c r="BM27" s="134"/>
      <c r="BN27" s="135"/>
      <c r="BO27" s="112"/>
      <c r="BP27" s="112"/>
      <c r="BQ27" s="112"/>
      <c r="BR27" s="111"/>
      <c r="BS27" s="132"/>
      <c r="BT27" s="133"/>
      <c r="BU27" s="132"/>
      <c r="BV27" s="134"/>
      <c r="BW27" s="135"/>
      <c r="BX27" s="112"/>
      <c r="BY27" s="112"/>
      <c r="BZ27" s="112"/>
      <c r="CA27" s="111"/>
      <c r="CB27" s="132"/>
      <c r="CC27" s="133"/>
      <c r="CD27" s="132"/>
      <c r="CE27" s="134"/>
      <c r="CF27" s="135"/>
      <c r="CG27" s="112"/>
      <c r="CH27" s="112"/>
      <c r="CI27" s="112"/>
      <c r="CJ27" s="111"/>
      <c r="CK27" s="132"/>
      <c r="CL27" s="133"/>
      <c r="CM27" s="132"/>
      <c r="CN27" s="134"/>
      <c r="CO27" s="135"/>
      <c r="CP27" s="112"/>
      <c r="CQ27" s="112"/>
      <c r="CR27" s="112"/>
      <c r="CS27" s="111"/>
      <c r="CT27" s="132"/>
      <c r="CU27" s="133"/>
      <c r="CV27" s="136"/>
      <c r="CW27" s="134"/>
      <c r="CX27" s="135"/>
      <c r="CY27" s="112"/>
      <c r="CZ27" s="112"/>
      <c r="DA27" s="112"/>
      <c r="DB27" s="111"/>
      <c r="DC27" s="132"/>
      <c r="DD27" s="133"/>
      <c r="DE27" s="132"/>
      <c r="DF27" s="134"/>
      <c r="DG27" s="135"/>
      <c r="DH27" s="112"/>
      <c r="DI27" s="112"/>
      <c r="DJ27" s="112"/>
      <c r="DK27" s="111"/>
      <c r="DL27" s="132"/>
      <c r="DM27" s="133"/>
      <c r="DN27" s="132"/>
      <c r="DO27" s="134"/>
      <c r="DP27" s="135"/>
      <c r="DQ27" s="112"/>
      <c r="DR27" s="112"/>
      <c r="DS27" s="112"/>
      <c r="DT27" s="111"/>
      <c r="DU27" s="132"/>
      <c r="DV27" s="133"/>
      <c r="DW27" s="132"/>
      <c r="DX27" s="134"/>
      <c r="DY27" s="135"/>
      <c r="DZ27" s="112"/>
      <c r="EA27" s="112"/>
      <c r="EB27" s="112"/>
      <c r="EC27" s="111"/>
      <c r="ED27" s="132"/>
      <c r="EE27" s="133"/>
      <c r="EF27" s="132"/>
      <c r="EG27" s="134"/>
      <c r="EH27" s="135"/>
      <c r="EI27" s="112"/>
      <c r="EJ27" s="112"/>
      <c r="EK27" s="112"/>
      <c r="EL27" s="111"/>
      <c r="EM27" s="132"/>
      <c r="EN27" s="133"/>
      <c r="EO27" s="132"/>
      <c r="EP27" s="134"/>
      <c r="EQ27" s="135"/>
      <c r="ER27" s="112"/>
      <c r="ES27" s="112"/>
      <c r="ET27" s="112"/>
      <c r="EU27" s="111"/>
      <c r="EV27" s="132"/>
      <c r="EW27" s="133"/>
      <c r="EX27" s="132"/>
      <c r="EY27" s="134"/>
      <c r="EZ27" s="135"/>
      <c r="FA27" s="112"/>
      <c r="FB27" s="112"/>
      <c r="FC27" s="112"/>
      <c r="FD27" s="111"/>
      <c r="FE27" s="132"/>
      <c r="FF27" s="133"/>
      <c r="FG27" s="132"/>
      <c r="FH27" s="134"/>
      <c r="FI27" s="135"/>
      <c r="FJ27" s="112"/>
      <c r="FK27" s="112"/>
      <c r="FL27" s="112"/>
      <c r="FM27" s="111"/>
      <c r="FN27" s="132"/>
      <c r="FO27" s="133"/>
      <c r="FP27" s="132"/>
      <c r="FQ27" s="134"/>
      <c r="FR27" s="135"/>
      <c r="FS27" s="112"/>
      <c r="FT27" s="112"/>
      <c r="FU27" s="112"/>
      <c r="FV27" s="111"/>
      <c r="FW27" s="132"/>
      <c r="FX27" s="133"/>
      <c r="FY27" s="132"/>
      <c r="FZ27" s="134"/>
      <c r="GA27" s="135"/>
      <c r="GB27" s="112"/>
      <c r="GC27" s="112"/>
      <c r="GD27" s="112"/>
      <c r="GE27" s="111"/>
      <c r="GF27" s="132"/>
      <c r="GG27" s="133"/>
      <c r="GH27" s="132"/>
      <c r="GI27" s="134"/>
      <c r="GJ27" s="135"/>
      <c r="GK27" s="112"/>
      <c r="GL27" s="112"/>
      <c r="GM27" s="112"/>
      <c r="GN27" s="111"/>
      <c r="GO27" s="132"/>
      <c r="GP27" s="133"/>
      <c r="GQ27" s="132"/>
      <c r="GR27" s="134"/>
      <c r="GS27" s="135"/>
      <c r="GT27" s="484">
        <v>43200</v>
      </c>
      <c r="GU27" s="138"/>
      <c r="GV27" s="104"/>
      <c r="GW27" s="98"/>
      <c r="GX27" s="115"/>
      <c r="GY27" s="598">
        <v>43220</v>
      </c>
      <c r="GZ27" s="600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33</v>
      </c>
      <c r="K28" s="507" t="s">
        <v>29</v>
      </c>
      <c r="L28" s="106">
        <v>19140</v>
      </c>
      <c r="M28" s="87">
        <v>43179</v>
      </c>
      <c r="N28" s="473" t="s">
        <v>310</v>
      </c>
      <c r="O28" s="107">
        <v>23940</v>
      </c>
      <c r="P28" s="153">
        <f t="shared" si="0"/>
        <v>4800</v>
      </c>
      <c r="Q28" s="99">
        <v>28.5</v>
      </c>
      <c r="R28" s="99"/>
      <c r="S28" s="99"/>
      <c r="T28" s="45">
        <f t="shared" si="2"/>
        <v>682290</v>
      </c>
      <c r="U28" s="474" t="s">
        <v>67</v>
      </c>
      <c r="V28" s="475">
        <v>43201</v>
      </c>
      <c r="W28" s="476">
        <v>16472</v>
      </c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484">
        <v>43201</v>
      </c>
      <c r="GU28" s="138"/>
      <c r="GV28" s="100"/>
      <c r="GW28" s="115"/>
      <c r="GX28" s="115"/>
      <c r="GY28" s="598">
        <v>43220</v>
      </c>
      <c r="GZ28" s="600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119</v>
      </c>
      <c r="L29" s="106">
        <v>17670</v>
      </c>
      <c r="M29" s="87">
        <v>43180</v>
      </c>
      <c r="N29" s="473" t="s">
        <v>311</v>
      </c>
      <c r="O29" s="107">
        <v>21835</v>
      </c>
      <c r="P29" s="153">
        <f t="shared" si="0"/>
        <v>4165</v>
      </c>
      <c r="Q29" s="99">
        <v>28.5</v>
      </c>
      <c r="R29" s="570">
        <v>5798.3</v>
      </c>
      <c r="S29" s="570" t="s">
        <v>312</v>
      </c>
      <c r="T29" s="45">
        <f t="shared" si="2"/>
        <v>622297.5</v>
      </c>
      <c r="U29" s="474" t="s">
        <v>67</v>
      </c>
      <c r="V29" s="475">
        <v>43202</v>
      </c>
      <c r="W29" s="476">
        <v>16307</v>
      </c>
      <c r="X29" s="162"/>
      <c r="Y29" s="163"/>
      <c r="Z29" s="164"/>
      <c r="AA29" s="165"/>
      <c r="AB29" s="164"/>
      <c r="AC29" s="166"/>
      <c r="AD29" s="167"/>
      <c r="AE29" s="162"/>
      <c r="AF29" s="162"/>
      <c r="AG29" s="162"/>
      <c r="AH29" s="163"/>
      <c r="AI29" s="164"/>
      <c r="AJ29" s="165"/>
      <c r="AK29" s="164"/>
      <c r="AL29" s="166"/>
      <c r="AM29" s="167"/>
      <c r="AN29" s="162"/>
      <c r="AO29" s="162"/>
      <c r="AP29" s="162"/>
      <c r="AQ29" s="163"/>
      <c r="AR29" s="164"/>
      <c r="AS29" s="165"/>
      <c r="AT29" s="164"/>
      <c r="AU29" s="166"/>
      <c r="AV29" s="167"/>
      <c r="AW29" s="162"/>
      <c r="AX29" s="162"/>
      <c r="AY29" s="162"/>
      <c r="AZ29" s="163"/>
      <c r="BA29" s="164"/>
      <c r="BB29" s="165"/>
      <c r="BC29" s="164"/>
      <c r="BD29" s="166"/>
      <c r="BE29" s="167"/>
      <c r="BF29" s="162"/>
      <c r="BG29" s="162"/>
      <c r="BH29" s="162"/>
      <c r="BI29" s="163"/>
      <c r="BJ29" s="164"/>
      <c r="BK29" s="165"/>
      <c r="BL29" s="164"/>
      <c r="BM29" s="166"/>
      <c r="BN29" s="167"/>
      <c r="BO29" s="162"/>
      <c r="BP29" s="162"/>
      <c r="BQ29" s="162"/>
      <c r="BR29" s="163"/>
      <c r="BS29" s="164"/>
      <c r="BT29" s="165"/>
      <c r="BU29" s="164"/>
      <c r="BV29" s="166"/>
      <c r="BW29" s="167"/>
      <c r="BX29" s="162"/>
      <c r="BY29" s="162"/>
      <c r="BZ29" s="162"/>
      <c r="CA29" s="163"/>
      <c r="CB29" s="164"/>
      <c r="CC29" s="165"/>
      <c r="CD29" s="164"/>
      <c r="CE29" s="166"/>
      <c r="CF29" s="167"/>
      <c r="CG29" s="162"/>
      <c r="CH29" s="162"/>
      <c r="CI29" s="162"/>
      <c r="CJ29" s="163"/>
      <c r="CK29" s="164"/>
      <c r="CL29" s="165"/>
      <c r="CM29" s="164"/>
      <c r="CN29" s="166"/>
      <c r="CO29" s="167"/>
      <c r="CP29" s="162"/>
      <c r="CQ29" s="162"/>
      <c r="CR29" s="162"/>
      <c r="CS29" s="163"/>
      <c r="CT29" s="164"/>
      <c r="CU29" s="165"/>
      <c r="CV29" s="516"/>
      <c r="CW29" s="166"/>
      <c r="CX29" s="167"/>
      <c r="CY29" s="162"/>
      <c r="CZ29" s="162"/>
      <c r="DA29" s="162"/>
      <c r="DB29" s="163"/>
      <c r="DC29" s="164"/>
      <c r="DD29" s="165"/>
      <c r="DE29" s="164"/>
      <c r="DF29" s="166"/>
      <c r="DG29" s="167"/>
      <c r="DH29" s="162"/>
      <c r="DI29" s="162"/>
      <c r="DJ29" s="162"/>
      <c r="DK29" s="163"/>
      <c r="DL29" s="164"/>
      <c r="DM29" s="165"/>
      <c r="DN29" s="164"/>
      <c r="DO29" s="166"/>
      <c r="DP29" s="167"/>
      <c r="DQ29" s="162"/>
      <c r="DR29" s="162"/>
      <c r="DS29" s="162"/>
      <c r="DT29" s="163"/>
      <c r="DU29" s="164"/>
      <c r="DV29" s="165"/>
      <c r="DW29" s="164"/>
      <c r="DX29" s="166"/>
      <c r="DY29" s="167"/>
      <c r="DZ29" s="162"/>
      <c r="EA29" s="162"/>
      <c r="EB29" s="162"/>
      <c r="EC29" s="163"/>
      <c r="ED29" s="164"/>
      <c r="EE29" s="165"/>
      <c r="EF29" s="164"/>
      <c r="EG29" s="166"/>
      <c r="EH29" s="167"/>
      <c r="EI29" s="162"/>
      <c r="EJ29" s="162"/>
      <c r="EK29" s="162"/>
      <c r="EL29" s="163"/>
      <c r="EM29" s="164"/>
      <c r="EN29" s="165"/>
      <c r="EO29" s="164"/>
      <c r="EP29" s="166"/>
      <c r="EQ29" s="167"/>
      <c r="ER29" s="162"/>
      <c r="ES29" s="162"/>
      <c r="ET29" s="162"/>
      <c r="EU29" s="163"/>
      <c r="EV29" s="164"/>
      <c r="EW29" s="165"/>
      <c r="EX29" s="164"/>
      <c r="EY29" s="166"/>
      <c r="EZ29" s="167"/>
      <c r="FA29" s="162"/>
      <c r="FB29" s="162"/>
      <c r="FC29" s="162"/>
      <c r="FD29" s="163"/>
      <c r="FE29" s="164"/>
      <c r="FF29" s="165"/>
      <c r="FG29" s="164"/>
      <c r="FH29" s="166"/>
      <c r="FI29" s="167"/>
      <c r="FJ29" s="162"/>
      <c r="FK29" s="162"/>
      <c r="FL29" s="162"/>
      <c r="FM29" s="163"/>
      <c r="FN29" s="164"/>
      <c r="FO29" s="165"/>
      <c r="FP29" s="164"/>
      <c r="FQ29" s="166"/>
      <c r="FR29" s="167"/>
      <c r="FS29" s="162"/>
      <c r="FT29" s="162"/>
      <c r="FU29" s="162"/>
      <c r="FV29" s="163"/>
      <c r="FW29" s="164"/>
      <c r="FX29" s="165"/>
      <c r="FY29" s="164"/>
      <c r="FZ29" s="166"/>
      <c r="GA29" s="167"/>
      <c r="GB29" s="162"/>
      <c r="GC29" s="162"/>
      <c r="GD29" s="162"/>
      <c r="GE29" s="163"/>
      <c r="GF29" s="164"/>
      <c r="GG29" s="165"/>
      <c r="GH29" s="164"/>
      <c r="GI29" s="166"/>
      <c r="GJ29" s="167"/>
      <c r="GK29" s="162"/>
      <c r="GL29" s="162"/>
      <c r="GM29" s="162"/>
      <c r="GN29" s="163"/>
      <c r="GO29" s="164"/>
      <c r="GP29" s="165"/>
      <c r="GQ29" s="164"/>
      <c r="GR29" s="166"/>
      <c r="GS29" s="167"/>
      <c r="GT29" s="484">
        <v>43202</v>
      </c>
      <c r="GU29" s="138"/>
      <c r="GV29" s="100"/>
      <c r="GW29" s="101"/>
      <c r="GX29" s="115"/>
      <c r="GY29" s="598">
        <v>43220</v>
      </c>
      <c r="GZ29" s="600">
        <v>4176</v>
      </c>
      <c r="HA29" s="118"/>
      <c r="HB29" s="118"/>
    </row>
    <row r="30" spans="2:210" ht="18.75" x14ac:dyDescent="0.3">
      <c r="B30" s="118"/>
      <c r="C30" s="126"/>
      <c r="D30" s="41"/>
      <c r="E30" s="42"/>
      <c r="F30" s="43"/>
      <c r="G30" s="44"/>
      <c r="H30" s="45"/>
      <c r="I30" s="46"/>
      <c r="J30" s="158" t="s">
        <v>260</v>
      </c>
      <c r="K30" s="507" t="s">
        <v>259</v>
      </c>
      <c r="L30" s="106">
        <v>16160</v>
      </c>
      <c r="M30" s="87">
        <v>43181</v>
      </c>
      <c r="N30" s="473" t="s">
        <v>318</v>
      </c>
      <c r="O30" s="107">
        <v>21340</v>
      </c>
      <c r="P30" s="153">
        <f t="shared" si="0"/>
        <v>5180</v>
      </c>
      <c r="Q30" s="99">
        <v>28.5</v>
      </c>
      <c r="R30" s="99"/>
      <c r="S30" s="99" t="s">
        <v>313</v>
      </c>
      <c r="T30" s="45">
        <f t="shared" si="2"/>
        <v>608190</v>
      </c>
      <c r="U30" s="474" t="s">
        <v>67</v>
      </c>
      <c r="V30" s="475">
        <v>43203</v>
      </c>
      <c r="W30" s="476">
        <v>17295.599999999999</v>
      </c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484">
        <v>43203</v>
      </c>
      <c r="GU30" s="138"/>
      <c r="GV30" s="100"/>
      <c r="GW30" s="115"/>
      <c r="GX30" s="115"/>
      <c r="GY30" s="598">
        <v>43220</v>
      </c>
      <c r="GZ30" s="600">
        <v>4176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262</v>
      </c>
      <c r="K31" s="507" t="s">
        <v>261</v>
      </c>
      <c r="L31" s="106">
        <v>11720</v>
      </c>
      <c r="M31" s="87">
        <v>43181</v>
      </c>
      <c r="N31" s="473" t="s">
        <v>314</v>
      </c>
      <c r="O31" s="107">
        <v>13640</v>
      </c>
      <c r="P31" s="153">
        <f t="shared" si="0"/>
        <v>1920</v>
      </c>
      <c r="Q31" s="99">
        <v>28.5</v>
      </c>
      <c r="R31" s="99"/>
      <c r="S31" s="99"/>
      <c r="T31" s="45">
        <f t="shared" si="2"/>
        <v>388740</v>
      </c>
      <c r="U31" s="474" t="s">
        <v>67</v>
      </c>
      <c r="V31" s="475">
        <v>43202</v>
      </c>
      <c r="W31" s="476">
        <v>9800.84</v>
      </c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484">
        <v>43202</v>
      </c>
      <c r="GU31" s="138">
        <v>18928</v>
      </c>
      <c r="GV31" s="100" t="s">
        <v>273</v>
      </c>
      <c r="GW31" s="115"/>
      <c r="GX31" s="115"/>
      <c r="GY31" s="598">
        <v>43220</v>
      </c>
      <c r="GZ31" s="600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28</v>
      </c>
      <c r="K32" s="507" t="s">
        <v>30</v>
      </c>
      <c r="L32" s="106">
        <v>12230</v>
      </c>
      <c r="M32" s="87">
        <v>43182</v>
      </c>
      <c r="N32" s="473" t="s">
        <v>319</v>
      </c>
      <c r="O32" s="107">
        <v>15110</v>
      </c>
      <c r="P32" s="153">
        <f t="shared" si="0"/>
        <v>2880</v>
      </c>
      <c r="Q32" s="99">
        <v>28.5</v>
      </c>
      <c r="R32" s="99"/>
      <c r="S32" s="99"/>
      <c r="T32" s="45">
        <f t="shared" si="2"/>
        <v>430635</v>
      </c>
      <c r="U32" s="474" t="s">
        <v>67</v>
      </c>
      <c r="V32" s="475">
        <v>43203</v>
      </c>
      <c r="W32" s="476">
        <v>10706.8</v>
      </c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484">
        <v>43203</v>
      </c>
      <c r="GU32" s="138">
        <v>18928</v>
      </c>
      <c r="GV32" s="100" t="s">
        <v>274</v>
      </c>
      <c r="GW32" s="115"/>
      <c r="GX32" s="115"/>
      <c r="GY32" s="598">
        <v>43220</v>
      </c>
      <c r="GZ32" s="600">
        <v>2320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263</v>
      </c>
      <c r="K33" s="507" t="s">
        <v>29</v>
      </c>
      <c r="L33" s="106">
        <v>18070</v>
      </c>
      <c r="M33" s="87">
        <v>43182</v>
      </c>
      <c r="N33" s="473" t="s">
        <v>321</v>
      </c>
      <c r="O33" s="107">
        <v>22300</v>
      </c>
      <c r="P33" s="153">
        <f t="shared" si="0"/>
        <v>4230</v>
      </c>
      <c r="Q33" s="99">
        <v>28.5</v>
      </c>
      <c r="R33" s="99"/>
      <c r="S33" s="99"/>
      <c r="T33" s="45">
        <f t="shared" si="2"/>
        <v>635550</v>
      </c>
      <c r="U33" s="474" t="s">
        <v>67</v>
      </c>
      <c r="V33" s="475">
        <v>43206</v>
      </c>
      <c r="W33" s="476">
        <v>16472</v>
      </c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484">
        <v>43206</v>
      </c>
      <c r="GU33" s="138">
        <v>23856</v>
      </c>
      <c r="GV33" s="100" t="s">
        <v>275</v>
      </c>
      <c r="GW33" s="115"/>
      <c r="GX33" s="115"/>
      <c r="GY33" s="598">
        <v>43220</v>
      </c>
      <c r="GZ33" s="600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7" t="s">
        <v>264</v>
      </c>
      <c r="L34" s="106">
        <v>22860</v>
      </c>
      <c r="M34" s="87">
        <v>43184</v>
      </c>
      <c r="N34" s="88">
        <v>51</v>
      </c>
      <c r="O34" s="107">
        <v>22985.1</v>
      </c>
      <c r="P34" s="153">
        <f t="shared" si="0"/>
        <v>125.09999999999854</v>
      </c>
      <c r="Q34" s="99">
        <v>37.799999999999997</v>
      </c>
      <c r="R34" s="99"/>
      <c r="S34" s="99"/>
      <c r="T34" s="45">
        <f t="shared" si="2"/>
        <v>868836.77999999991</v>
      </c>
      <c r="U34" s="156" t="s">
        <v>67</v>
      </c>
      <c r="V34" s="150">
        <v>43185</v>
      </c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/>
      <c r="GV34" s="100" t="s">
        <v>276</v>
      </c>
      <c r="GW34" s="115"/>
      <c r="GX34" s="115"/>
      <c r="GY34" s="598"/>
      <c r="GZ34" s="600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270</v>
      </c>
      <c r="K35" s="501" t="s">
        <v>251</v>
      </c>
      <c r="L35" s="106">
        <v>18370</v>
      </c>
      <c r="M35" s="87">
        <v>43185</v>
      </c>
      <c r="N35" s="88">
        <v>56</v>
      </c>
      <c r="O35" s="107">
        <v>18370</v>
      </c>
      <c r="P35" s="153">
        <f t="shared" si="0"/>
        <v>0</v>
      </c>
      <c r="Q35" s="99">
        <v>37.799999999999997</v>
      </c>
      <c r="R35" s="99"/>
      <c r="S35" s="99"/>
      <c r="T35" s="45">
        <f t="shared" si="2"/>
        <v>694386</v>
      </c>
      <c r="U35" s="156" t="s">
        <v>67</v>
      </c>
      <c r="V35" s="150">
        <v>43186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517"/>
      <c r="GU35" s="138"/>
      <c r="GV35" s="100"/>
      <c r="GW35" s="115"/>
      <c r="GX35" s="115"/>
      <c r="GY35" s="598"/>
      <c r="GZ35" s="600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577" t="s">
        <v>270</v>
      </c>
      <c r="K36" s="501" t="s">
        <v>265</v>
      </c>
      <c r="L36" s="106">
        <v>20520</v>
      </c>
      <c r="M36" s="87">
        <v>43186</v>
      </c>
      <c r="N36" s="88">
        <v>57</v>
      </c>
      <c r="O36" s="107">
        <v>20630</v>
      </c>
      <c r="P36" s="153">
        <f t="shared" si="0"/>
        <v>110</v>
      </c>
      <c r="Q36" s="99">
        <v>37.799999999999997</v>
      </c>
      <c r="R36" s="99"/>
      <c r="S36" s="99"/>
      <c r="T36" s="45">
        <f t="shared" si="2"/>
        <v>779813.99999999988</v>
      </c>
      <c r="U36" s="156" t="s">
        <v>67</v>
      </c>
      <c r="V36" s="150">
        <v>43187</v>
      </c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517"/>
      <c r="GU36" s="138"/>
      <c r="GV36" s="100"/>
      <c r="GW36" s="115"/>
      <c r="GX36" s="115"/>
      <c r="GY36" s="598"/>
      <c r="GZ36" s="600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77" t="s">
        <v>270</v>
      </c>
      <c r="K37" s="501" t="s">
        <v>266</v>
      </c>
      <c r="L37" s="106">
        <v>23730</v>
      </c>
      <c r="M37" s="87">
        <v>43187</v>
      </c>
      <c r="N37" s="583">
        <v>67</v>
      </c>
      <c r="O37" s="107">
        <v>23820</v>
      </c>
      <c r="P37" s="153">
        <f t="shared" si="0"/>
        <v>90</v>
      </c>
      <c r="Q37" s="99">
        <v>37.799999999999997</v>
      </c>
      <c r="R37" s="99"/>
      <c r="S37" s="99"/>
      <c r="T37" s="45">
        <f t="shared" si="2"/>
        <v>900395.99999999988</v>
      </c>
      <c r="U37" s="474" t="s">
        <v>67</v>
      </c>
      <c r="V37" s="475">
        <v>43195</v>
      </c>
      <c r="W37" s="476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485"/>
      <c r="GU37" s="138"/>
      <c r="GV37" s="100"/>
      <c r="GW37" s="115"/>
      <c r="GX37" s="115"/>
      <c r="GY37" s="598"/>
      <c r="GZ37" s="600"/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05" t="s">
        <v>270</v>
      </c>
      <c r="K38" s="501" t="s">
        <v>31</v>
      </c>
      <c r="L38" s="106">
        <v>23960</v>
      </c>
      <c r="M38" s="87">
        <v>43188</v>
      </c>
      <c r="N38" s="583">
        <v>65</v>
      </c>
      <c r="O38" s="107">
        <v>24040</v>
      </c>
      <c r="P38" s="153">
        <f t="shared" si="0"/>
        <v>80</v>
      </c>
      <c r="Q38" s="99">
        <v>37.6</v>
      </c>
      <c r="R38" s="99"/>
      <c r="S38" s="99"/>
      <c r="T38" s="45">
        <f t="shared" si="2"/>
        <v>903904</v>
      </c>
      <c r="U38" s="474" t="s">
        <v>67</v>
      </c>
      <c r="V38" s="475">
        <v>43196</v>
      </c>
      <c r="W38" s="476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484"/>
      <c r="GU38" s="138"/>
      <c r="GV38" s="100"/>
      <c r="GW38" s="115"/>
      <c r="GX38" s="115"/>
      <c r="GY38" s="598"/>
      <c r="GZ38" s="600"/>
      <c r="HA38" s="118"/>
      <c r="HB38" s="118"/>
    </row>
    <row r="39" spans="1:210" x14ac:dyDescent="0.25">
      <c r="A39" s="1">
        <v>23</v>
      </c>
      <c r="B39" s="118" t="e">
        <f>#REF!</f>
        <v>#REF!</v>
      </c>
      <c r="C39" s="118" t="e">
        <f>#REF!</f>
        <v>#REF!</v>
      </c>
      <c r="D39" s="41" t="e">
        <f>#REF!</f>
        <v>#REF!</v>
      </c>
      <c r="E39" s="42" t="e">
        <f>#REF!</f>
        <v>#REF!</v>
      </c>
      <c r="F39" s="43" t="e">
        <f>#REF!</f>
        <v>#REF!</v>
      </c>
      <c r="G39" s="44" t="e">
        <f>#REF!</f>
        <v>#REF!</v>
      </c>
      <c r="H39" s="45" t="e">
        <f>#REF!</f>
        <v>#REF!</v>
      </c>
      <c r="I39" s="46" t="e">
        <f>#REF!</f>
        <v>#REF!</v>
      </c>
      <c r="J39" s="105" t="s">
        <v>270</v>
      </c>
      <c r="K39" s="501" t="s">
        <v>31</v>
      </c>
      <c r="L39" s="106">
        <v>24110</v>
      </c>
      <c r="M39" s="87">
        <v>43188</v>
      </c>
      <c r="N39" s="584">
        <v>66</v>
      </c>
      <c r="O39" s="107">
        <v>24110</v>
      </c>
      <c r="P39" s="153">
        <f t="shared" si="0"/>
        <v>0</v>
      </c>
      <c r="Q39" s="99">
        <v>37.6</v>
      </c>
      <c r="R39" s="99"/>
      <c r="S39" s="99"/>
      <c r="T39" s="45">
        <f t="shared" si="2"/>
        <v>906536</v>
      </c>
      <c r="U39" s="474" t="s">
        <v>67</v>
      </c>
      <c r="V39" s="486">
        <v>43199</v>
      </c>
      <c r="W39" s="487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164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484"/>
      <c r="GU39" s="138"/>
      <c r="GV39" s="124"/>
      <c r="GW39" s="115"/>
      <c r="GX39" s="115"/>
      <c r="GY39" s="599"/>
      <c r="GZ39" s="600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/>
      <c r="K40" s="501"/>
      <c r="L40" s="106"/>
      <c r="M40" s="87"/>
      <c r="N40" s="88"/>
      <c r="O40" s="107"/>
      <c r="P40" s="153">
        <f t="shared" si="0"/>
        <v>0</v>
      </c>
      <c r="Q40" s="169"/>
      <c r="R40" s="169"/>
      <c r="S40" s="169"/>
      <c r="T40" s="45">
        <f t="shared" si="2"/>
        <v>0</v>
      </c>
      <c r="U40" s="160"/>
      <c r="V40" s="161"/>
      <c r="W40" s="170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598"/>
      <c r="GZ40" s="600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610"/>
      <c r="S41" s="611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598"/>
      <c r="GZ41" s="600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/>
      <c r="K42" s="507"/>
      <c r="L42" s="106"/>
      <c r="M42" s="87"/>
      <c r="N42" s="88"/>
      <c r="O42" s="107"/>
      <c r="P42" s="153">
        <f t="shared" si="0"/>
        <v>0</v>
      </c>
      <c r="Q42" s="169"/>
      <c r="R42" s="541"/>
      <c r="S42" s="542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529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541"/>
      <c r="S43" s="542"/>
      <c r="T43" s="45">
        <f t="shared" si="2"/>
        <v>0</v>
      </c>
      <c r="U43" s="171"/>
      <c r="V43" s="172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529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1"/>
      <c r="L44" s="106"/>
      <c r="M44" s="87"/>
      <c r="N44" s="88"/>
      <c r="O44" s="107"/>
      <c r="P44" s="153">
        <f t="shared" si="0"/>
        <v>0</v>
      </c>
      <c r="Q44" s="175"/>
      <c r="R44" s="99"/>
      <c r="S44" s="99"/>
      <c r="T44" s="45">
        <f t="shared" si="2"/>
        <v>0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220"/>
      <c r="GZ44" s="93"/>
      <c r="HA44" s="118"/>
      <c r="HB44" s="118"/>
    </row>
    <row r="45" spans="1:210" ht="18.75" x14ac:dyDescent="0.3">
      <c r="B45" s="118"/>
      <c r="C45" s="118"/>
      <c r="D45" s="41"/>
      <c r="E45" s="42"/>
      <c r="F45" s="43"/>
      <c r="G45" s="44"/>
      <c r="H45" s="45"/>
      <c r="I45" s="46"/>
      <c r="J45" s="504"/>
      <c r="K45" s="505"/>
      <c r="L45" s="506"/>
      <c r="M45" s="87"/>
      <c r="N45" s="176"/>
      <c r="O45" s="107"/>
      <c r="P45" s="153">
        <f t="shared" si="0"/>
        <v>0</v>
      </c>
      <c r="Q45" s="492"/>
      <c r="R45" s="493"/>
      <c r="S45" s="177"/>
      <c r="T45" s="465">
        <f>Q45*O45+7.35</f>
        <v>7.35</v>
      </c>
      <c r="U45" s="471"/>
      <c r="V45" s="494"/>
      <c r="W45" s="178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79"/>
      <c r="GU45" s="138"/>
      <c r="GV45" s="124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501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99"/>
      <c r="R48" s="182"/>
      <c r="S48" s="169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84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85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87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69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6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99"/>
      <c r="R54" s="169"/>
      <c r="S54" s="169"/>
      <c r="T54" s="45">
        <f>Q54*O54</f>
        <v>0</v>
      </c>
      <c r="U54" s="156"/>
      <c r="V54" s="150"/>
      <c r="W54" s="181"/>
      <c r="X54" s="112"/>
      <c r="Y54" s="111"/>
      <c r="Z54" s="132"/>
      <c r="AA54" s="133"/>
      <c r="AB54" s="132"/>
      <c r="AC54" s="134"/>
      <c r="AD54" s="135"/>
      <c r="AE54" s="112"/>
      <c r="AF54" s="112"/>
      <c r="AG54" s="112"/>
      <c r="AH54" s="111"/>
      <c r="AI54" s="132"/>
      <c r="AJ54" s="133"/>
      <c r="AK54" s="132"/>
      <c r="AL54" s="134"/>
      <c r="AM54" s="135"/>
      <c r="AN54" s="112"/>
      <c r="AO54" s="112"/>
      <c r="AP54" s="112"/>
      <c r="AQ54" s="111"/>
      <c r="AR54" s="132"/>
      <c r="AS54" s="133"/>
      <c r="AT54" s="132"/>
      <c r="AU54" s="134"/>
      <c r="AV54" s="135"/>
      <c r="AW54" s="112"/>
      <c r="AX54" s="112"/>
      <c r="AY54" s="112"/>
      <c r="AZ54" s="111"/>
      <c r="BA54" s="132"/>
      <c r="BB54" s="133"/>
      <c r="BC54" s="132"/>
      <c r="BD54" s="134"/>
      <c r="BE54" s="135"/>
      <c r="BF54" s="112"/>
      <c r="BG54" s="112"/>
      <c r="BH54" s="112"/>
      <c r="BI54" s="111"/>
      <c r="BJ54" s="132"/>
      <c r="BK54" s="133"/>
      <c r="BL54" s="132"/>
      <c r="BM54" s="134"/>
      <c r="BN54" s="135"/>
      <c r="BO54" s="112"/>
      <c r="BP54" s="112"/>
      <c r="BQ54" s="112"/>
      <c r="BR54" s="111"/>
      <c r="BS54" s="132"/>
      <c r="BT54" s="133"/>
      <c r="BU54" s="132"/>
      <c r="BV54" s="134"/>
      <c r="BW54" s="135"/>
      <c r="BX54" s="112"/>
      <c r="BY54" s="112"/>
      <c r="BZ54" s="112"/>
      <c r="CA54" s="111"/>
      <c r="CB54" s="132"/>
      <c r="CC54" s="133"/>
      <c r="CD54" s="132"/>
      <c r="CE54" s="134"/>
      <c r="CF54" s="135"/>
      <c r="CG54" s="112"/>
      <c r="CH54" s="112"/>
      <c r="CI54" s="112"/>
      <c r="CJ54" s="111"/>
      <c r="CK54" s="132"/>
      <c r="CL54" s="133"/>
      <c r="CM54" s="132"/>
      <c r="CN54" s="134"/>
      <c r="CO54" s="135"/>
      <c r="CP54" s="112"/>
      <c r="CQ54" s="112"/>
      <c r="CR54" s="112"/>
      <c r="CS54" s="111"/>
      <c r="CT54" s="132"/>
      <c r="CU54" s="133"/>
      <c r="CV54" s="132"/>
      <c r="CW54" s="134"/>
      <c r="CX54" s="135"/>
      <c r="CY54" s="112"/>
      <c r="CZ54" s="112"/>
      <c r="DA54" s="112"/>
      <c r="DB54" s="111"/>
      <c r="DC54" s="132"/>
      <c r="DD54" s="133"/>
      <c r="DE54" s="132"/>
      <c r="DF54" s="134"/>
      <c r="DG54" s="135"/>
      <c r="DH54" s="112"/>
      <c r="DI54" s="112"/>
      <c r="DJ54" s="112"/>
      <c r="DK54" s="111"/>
      <c r="DL54" s="132"/>
      <c r="DM54" s="133"/>
      <c r="DN54" s="132"/>
      <c r="DO54" s="134"/>
      <c r="DP54" s="135"/>
      <c r="DQ54" s="112"/>
      <c r="DR54" s="112"/>
      <c r="DS54" s="112"/>
      <c r="DT54" s="111"/>
      <c r="DU54" s="132"/>
      <c r="DV54" s="133"/>
      <c r="DW54" s="132"/>
      <c r="DX54" s="134"/>
      <c r="DY54" s="135"/>
      <c r="DZ54" s="112"/>
      <c r="EA54" s="112"/>
      <c r="EB54" s="112"/>
      <c r="EC54" s="111"/>
      <c r="ED54" s="132"/>
      <c r="EE54" s="133"/>
      <c r="EF54" s="132"/>
      <c r="EG54" s="134"/>
      <c r="EH54" s="135"/>
      <c r="EI54" s="112"/>
      <c r="EJ54" s="112"/>
      <c r="EK54" s="112"/>
      <c r="EL54" s="111"/>
      <c r="EM54" s="132"/>
      <c r="EN54" s="133"/>
      <c r="EO54" s="132"/>
      <c r="EP54" s="134"/>
      <c r="EQ54" s="135"/>
      <c r="ER54" s="112"/>
      <c r="ES54" s="112"/>
      <c r="ET54" s="112"/>
      <c r="EU54" s="111"/>
      <c r="EV54" s="132"/>
      <c r="EW54" s="133"/>
      <c r="EX54" s="132"/>
      <c r="EY54" s="134"/>
      <c r="EZ54" s="135"/>
      <c r="FA54" s="112"/>
      <c r="FB54" s="112"/>
      <c r="FC54" s="112"/>
      <c r="FD54" s="111"/>
      <c r="FE54" s="132"/>
      <c r="FF54" s="133"/>
      <c r="FG54" s="132"/>
      <c r="FH54" s="134"/>
      <c r="FI54" s="135"/>
      <c r="FJ54" s="112"/>
      <c r="FK54" s="112"/>
      <c r="FL54" s="112"/>
      <c r="FM54" s="111"/>
      <c r="FN54" s="132"/>
      <c r="FO54" s="133"/>
      <c r="FP54" s="132"/>
      <c r="FQ54" s="134"/>
      <c r="FR54" s="135"/>
      <c r="FS54" s="112"/>
      <c r="FT54" s="112"/>
      <c r="FU54" s="112"/>
      <c r="FV54" s="111"/>
      <c r="FW54" s="132"/>
      <c r="FX54" s="133"/>
      <c r="FY54" s="132"/>
      <c r="FZ54" s="134"/>
      <c r="GA54" s="135"/>
      <c r="GB54" s="112"/>
      <c r="GC54" s="112"/>
      <c r="GD54" s="112"/>
      <c r="GE54" s="111"/>
      <c r="GF54" s="132"/>
      <c r="GG54" s="133"/>
      <c r="GH54" s="132"/>
      <c r="GI54" s="134"/>
      <c r="GJ54" s="135"/>
      <c r="GK54" s="112"/>
      <c r="GL54" s="112"/>
      <c r="GM54" s="112"/>
      <c r="GN54" s="111"/>
      <c r="GO54" s="132"/>
      <c r="GP54" s="133"/>
      <c r="GQ54" s="132"/>
      <c r="GR54" s="134"/>
      <c r="GS54" s="135"/>
      <c r="GT54" s="189"/>
      <c r="GU54" s="138"/>
      <c r="GV54" s="124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176"/>
      <c r="O55" s="107"/>
      <c r="P55" s="153">
        <f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 t="shared" ref="P56:P67" si="3"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si="3"/>
        <v>0</v>
      </c>
      <c r="Q57" s="169"/>
      <c r="R57" s="613"/>
      <c r="S57" s="614"/>
      <c r="T57" s="45">
        <f>Q57*O57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88"/>
      <c r="O58" s="107"/>
      <c r="P58" s="153">
        <f t="shared" si="3"/>
        <v>0</v>
      </c>
      <c r="Q58" s="169"/>
      <c r="R58" s="169"/>
      <c r="S58" s="169"/>
      <c r="T58" s="45">
        <f t="shared" ref="T58:T65" si="4"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si="4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220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220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220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1"/>
      <c r="L63" s="106"/>
      <c r="M63" s="87"/>
      <c r="N63" s="176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00"/>
      <c r="GW63" s="115"/>
      <c r="GX63" s="115"/>
      <c r="GY63" s="220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92"/>
      <c r="GW64" s="193"/>
      <c r="GX64" s="193"/>
      <c r="GY64" s="220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2"/>
      <c r="GW65" s="193"/>
      <c r="GX65" s="193"/>
      <c r="GY65" s="220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88"/>
      <c r="O66" s="107"/>
      <c r="P66" s="153">
        <f t="shared" si="3"/>
        <v>0</v>
      </c>
      <c r="Q66" s="169"/>
      <c r="R66" s="169"/>
      <c r="S66" s="169"/>
      <c r="T66" s="45">
        <f t="shared" ref="T66" si="5">Q66*O66</f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5"/>
      <c r="GW66" s="193"/>
      <c r="GX66" s="196"/>
      <c r="GY66" s="220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99"/>
      <c r="R67" s="169"/>
      <c r="S67" s="169"/>
      <c r="T67" s="45">
        <f>Q67*O67</f>
        <v>0</v>
      </c>
      <c r="U67" s="156"/>
      <c r="V67" s="13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7"/>
      <c r="GU67" s="138"/>
      <c r="GV67" s="124"/>
      <c r="GW67" s="115"/>
      <c r="GX67" s="115"/>
      <c r="GY67" s="220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89"/>
      <c r="GU68" s="138"/>
      <c r="GV68" s="124"/>
      <c r="GW68" s="115"/>
      <c r="GX68" s="115"/>
      <c r="GY68" s="220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220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99"/>
      <c r="V70" s="20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220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202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220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220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85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220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58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161"/>
      <c r="W74" s="17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168"/>
      <c r="GU74" s="190"/>
      <c r="GV74" s="206"/>
      <c r="GW74" s="203"/>
      <c r="GX74" s="203"/>
      <c r="GY74" s="220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0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220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11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220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220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203"/>
      <c r="GX78" s="203"/>
      <c r="GY78" s="220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1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9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101"/>
      <c r="GX79" s="101"/>
      <c r="GY79" s="220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220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220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220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220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220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220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ref="P86:P88" si="6">O86-L86</f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220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228"/>
      <c r="O87" s="107"/>
      <c r="P87" s="153">
        <f t="shared" si="6"/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20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29"/>
      <c r="K88" s="85"/>
      <c r="L88" s="106"/>
      <c r="M88" s="87"/>
      <c r="N88" s="230"/>
      <c r="O88" s="107"/>
      <c r="P88" s="153">
        <f t="shared" si="6"/>
        <v>0</v>
      </c>
      <c r="Q88" s="169"/>
      <c r="R88" s="169"/>
      <c r="S88" s="169"/>
      <c r="T88" s="45">
        <f t="shared" ref="T88:T95" si="7">Q88*O88</f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591"/>
      <c r="GZ88" s="232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37"/>
      <c r="O89" s="89"/>
      <c r="P89" s="89"/>
      <c r="Q89" s="238"/>
      <c r="R89" s="238"/>
      <c r="S89" s="238"/>
      <c r="T89" s="45">
        <f t="shared" si="7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592"/>
      <c r="GZ89" s="256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592"/>
      <c r="GZ90" s="256"/>
    </row>
    <row r="91" spans="1:209" ht="16.5" thickBot="1" x14ac:dyDescent="0.3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258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9"/>
      <c r="GW91" s="37"/>
      <c r="GX91" s="37"/>
      <c r="GY91" s="588"/>
      <c r="GZ91" s="39"/>
    </row>
    <row r="92" spans="1:209" ht="20.25" thickTop="1" thickBot="1" x14ac:dyDescent="0.3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615" t="s">
        <v>34</v>
      </c>
      <c r="N92" s="616"/>
      <c r="O92" s="617">
        <f>SUM(O11:O91)</f>
        <v>560245.1</v>
      </c>
      <c r="P92" s="260"/>
      <c r="Q92" s="238"/>
      <c r="R92" s="261"/>
      <c r="S92" s="238"/>
      <c r="T92" s="45">
        <f t="shared" si="7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593"/>
      <c r="GZ92" s="39"/>
    </row>
    <row r="93" spans="1:209" ht="19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76"/>
      <c r="K93" s="234"/>
      <c r="L93" s="235"/>
      <c r="M93" s="236"/>
      <c r="N93" s="257"/>
      <c r="O93" s="618"/>
      <c r="P93" s="260"/>
      <c r="Q93" s="238"/>
      <c r="R93" s="261"/>
      <c r="S93" s="238"/>
      <c r="T93" s="277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593"/>
      <c r="GZ93" s="39"/>
    </row>
    <row r="94" spans="1:209" ht="16.5" thickTop="1" x14ac:dyDescent="0.2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38"/>
      <c r="R94" s="238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593"/>
      <c r="GZ94" s="39"/>
    </row>
    <row r="95" spans="1:209" ht="16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79"/>
      <c r="R95" s="537"/>
      <c r="S95" s="537"/>
      <c r="T95" s="45">
        <f t="shared" si="7"/>
        <v>0</v>
      </c>
      <c r="U95" s="280"/>
      <c r="V95" s="248"/>
      <c r="W95" s="241"/>
      <c r="X95" s="262"/>
      <c r="Y95" s="243"/>
      <c r="Z95" s="264"/>
      <c r="AA95" s="265"/>
      <c r="AB95" s="264"/>
      <c r="AC95" s="266"/>
      <c r="AD95" s="267"/>
      <c r="AE95" s="268"/>
      <c r="AF95" s="262"/>
      <c r="AG95" s="281"/>
      <c r="AH95" s="243"/>
      <c r="AI95" s="264"/>
      <c r="AJ95" s="265"/>
      <c r="AK95" s="270"/>
      <c r="AL95" s="266"/>
      <c r="AM95" s="267"/>
      <c r="AN95" s="282"/>
      <c r="AO95" s="283"/>
      <c r="AP95" s="281"/>
      <c r="AQ95" s="243"/>
      <c r="AR95" s="264"/>
      <c r="AS95" s="265"/>
      <c r="AT95" s="264"/>
      <c r="AU95" s="266"/>
      <c r="AV95" s="267"/>
      <c r="AW95" s="282"/>
      <c r="AX95" s="283"/>
      <c r="AY95" s="281"/>
      <c r="AZ95" s="243"/>
      <c r="BA95" s="264"/>
      <c r="BB95" s="265"/>
      <c r="BC95" s="270"/>
      <c r="BD95" s="266"/>
      <c r="BE95" s="267"/>
      <c r="BF95" s="282"/>
      <c r="BG95" s="283"/>
      <c r="BH95" s="281"/>
      <c r="BI95" s="243"/>
      <c r="BJ95" s="264"/>
      <c r="BK95" s="265"/>
      <c r="BL95" s="270"/>
      <c r="BM95" s="266"/>
      <c r="BN95" s="267"/>
      <c r="BO95" s="282"/>
      <c r="BP95" s="283"/>
      <c r="BQ95" s="281"/>
      <c r="BR95" s="243"/>
      <c r="BS95" s="264"/>
      <c r="BT95" s="265"/>
      <c r="BU95" s="264"/>
      <c r="BV95" s="266"/>
      <c r="BW95" s="267"/>
      <c r="BX95" s="282"/>
      <c r="BY95" s="283"/>
      <c r="BZ95" s="281"/>
      <c r="CA95" s="243"/>
      <c r="CB95" s="264"/>
      <c r="CC95" s="265"/>
      <c r="CD95" s="264"/>
      <c r="CE95" s="266"/>
      <c r="CF95" s="267"/>
      <c r="CG95" s="282"/>
      <c r="CH95" s="283"/>
      <c r="CI95" s="281"/>
      <c r="CJ95" s="243"/>
      <c r="CK95" s="264"/>
      <c r="CL95" s="265"/>
      <c r="CM95" s="264"/>
      <c r="CN95" s="266"/>
      <c r="CO95" s="267"/>
      <c r="CP95" s="282"/>
      <c r="CQ95" s="283"/>
      <c r="CR95" s="281"/>
      <c r="CS95" s="243"/>
      <c r="CT95" s="264"/>
      <c r="CU95" s="271"/>
      <c r="CV95" s="270"/>
      <c r="CW95" s="272"/>
      <c r="CX95" s="267"/>
      <c r="CY95" s="282"/>
      <c r="CZ95" s="283"/>
      <c r="DA95" s="281"/>
      <c r="DB95" s="243"/>
      <c r="DC95" s="264"/>
      <c r="DD95" s="265"/>
      <c r="DE95" s="264"/>
      <c r="DF95" s="266"/>
      <c r="DG95" s="267"/>
      <c r="DH95" s="282"/>
      <c r="DI95" s="283"/>
      <c r="DJ95" s="281"/>
      <c r="DK95" s="243"/>
      <c r="DL95" s="264"/>
      <c r="DM95" s="271"/>
      <c r="DN95" s="270"/>
      <c r="DO95" s="272"/>
      <c r="DP95" s="267"/>
      <c r="DQ95" s="282"/>
      <c r="DR95" s="283"/>
      <c r="DS95" s="281"/>
      <c r="DT95" s="243"/>
      <c r="DU95" s="264"/>
      <c r="DV95" s="265"/>
      <c r="DW95" s="264"/>
      <c r="DX95" s="266"/>
      <c r="DY95" s="267"/>
      <c r="DZ95" s="282"/>
      <c r="EA95" s="283"/>
      <c r="EB95" s="281"/>
      <c r="EC95" s="243"/>
      <c r="ED95" s="264"/>
      <c r="EE95" s="271"/>
      <c r="EF95" s="270"/>
      <c r="EG95" s="272"/>
      <c r="EH95" s="267"/>
      <c r="EI95" s="282"/>
      <c r="EJ95" s="283"/>
      <c r="EK95" s="281"/>
      <c r="EL95" s="243"/>
      <c r="EM95" s="264"/>
      <c r="EN95" s="271"/>
      <c r="EO95" s="270"/>
      <c r="EP95" s="272"/>
      <c r="EQ95" s="267"/>
      <c r="ER95" s="282"/>
      <c r="ES95" s="283"/>
      <c r="ET95" s="281"/>
      <c r="EU95" s="243"/>
      <c r="EV95" s="264"/>
      <c r="EW95" s="265"/>
      <c r="EX95" s="264"/>
      <c r="EY95" s="266"/>
      <c r="EZ95" s="267"/>
      <c r="FA95" s="282"/>
      <c r="FB95" s="283"/>
      <c r="FC95" s="281"/>
      <c r="FD95" s="243"/>
      <c r="FE95" s="264"/>
      <c r="FF95" s="265"/>
      <c r="FG95" s="264"/>
      <c r="FH95" s="266"/>
      <c r="FI95" s="267"/>
      <c r="FJ95" s="282"/>
      <c r="FK95" s="283"/>
      <c r="FL95" s="281"/>
      <c r="FM95" s="243"/>
      <c r="FN95" s="264"/>
      <c r="FO95" s="265"/>
      <c r="FP95" s="264"/>
      <c r="FQ95" s="266"/>
      <c r="FR95" s="267"/>
      <c r="FS95" s="282"/>
      <c r="FT95" s="283"/>
      <c r="FU95" s="281"/>
      <c r="FV95" s="243"/>
      <c r="FW95" s="264"/>
      <c r="FX95" s="265"/>
      <c r="FY95" s="264"/>
      <c r="FZ95" s="266"/>
      <c r="GA95" s="267"/>
      <c r="GB95" s="282"/>
      <c r="GC95" s="283"/>
      <c r="GD95" s="281"/>
      <c r="GE95" s="243"/>
      <c r="GF95" s="264"/>
      <c r="GG95" s="265"/>
      <c r="GH95" s="264"/>
      <c r="GI95" s="266"/>
      <c r="GJ95" s="267"/>
      <c r="GK95" s="282"/>
      <c r="GL95" s="283"/>
      <c r="GM95" s="281"/>
      <c r="GN95" s="243"/>
      <c r="GO95" s="264"/>
      <c r="GP95" s="265"/>
      <c r="GQ95" s="264"/>
      <c r="GR95" s="266"/>
      <c r="GS95" s="267"/>
      <c r="GT95" s="253"/>
      <c r="GU95" s="30"/>
      <c r="GV95" s="284"/>
      <c r="GW95" s="274"/>
      <c r="GX95" s="274"/>
      <c r="GY95" s="593"/>
      <c r="GZ95" s="39"/>
    </row>
    <row r="96" spans="1:209" ht="17.25" thickTop="1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619" t="s">
        <v>35</v>
      </c>
      <c r="P96" s="620"/>
      <c r="Q96" s="620"/>
      <c r="R96" s="288">
        <f>SUM(R11:R95)</f>
        <v>11596.6</v>
      </c>
      <c r="S96" s="538"/>
      <c r="T96" s="290">
        <f>SUM(T11:T95)</f>
        <v>17203145.130000003</v>
      </c>
      <c r="U96" s="291"/>
      <c r="V96" s="248"/>
      <c r="W96" s="292">
        <f t="shared" ref="W96:CH96" si="8">SUM(W11:W95)</f>
        <v>302558.24</v>
      </c>
      <c r="X96" s="293">
        <f t="shared" si="8"/>
        <v>0</v>
      </c>
      <c r="Y96" s="293">
        <f t="shared" si="8"/>
        <v>0</v>
      </c>
      <c r="Z96" s="293">
        <f t="shared" si="8"/>
        <v>0</v>
      </c>
      <c r="AA96" s="293">
        <f t="shared" si="8"/>
        <v>0</v>
      </c>
      <c r="AB96" s="293">
        <f t="shared" si="8"/>
        <v>0</v>
      </c>
      <c r="AC96" s="293">
        <f t="shared" si="8"/>
        <v>0</v>
      </c>
      <c r="AD96" s="293">
        <f t="shared" si="8"/>
        <v>0</v>
      </c>
      <c r="AE96" s="293">
        <f t="shared" si="8"/>
        <v>0</v>
      </c>
      <c r="AF96" s="293">
        <f t="shared" si="8"/>
        <v>0</v>
      </c>
      <c r="AG96" s="293">
        <f t="shared" si="8"/>
        <v>0</v>
      </c>
      <c r="AH96" s="293">
        <f t="shared" si="8"/>
        <v>0</v>
      </c>
      <c r="AI96" s="293">
        <f t="shared" si="8"/>
        <v>0</v>
      </c>
      <c r="AJ96" s="293">
        <f t="shared" si="8"/>
        <v>0</v>
      </c>
      <c r="AK96" s="293">
        <f t="shared" si="8"/>
        <v>0</v>
      </c>
      <c r="AL96" s="293">
        <f t="shared" si="8"/>
        <v>0</v>
      </c>
      <c r="AM96" s="293">
        <f t="shared" si="8"/>
        <v>0</v>
      </c>
      <c r="AN96" s="293">
        <f t="shared" si="8"/>
        <v>0</v>
      </c>
      <c r="AO96" s="293">
        <f t="shared" si="8"/>
        <v>0</v>
      </c>
      <c r="AP96" s="293">
        <f t="shared" si="8"/>
        <v>0</v>
      </c>
      <c r="AQ96" s="293">
        <f t="shared" si="8"/>
        <v>0</v>
      </c>
      <c r="AR96" s="293">
        <f t="shared" si="8"/>
        <v>0</v>
      </c>
      <c r="AS96" s="293">
        <f t="shared" si="8"/>
        <v>0</v>
      </c>
      <c r="AT96" s="293">
        <f t="shared" si="8"/>
        <v>0</v>
      </c>
      <c r="AU96" s="293">
        <f t="shared" si="8"/>
        <v>0</v>
      </c>
      <c r="AV96" s="293">
        <f t="shared" si="8"/>
        <v>0</v>
      </c>
      <c r="AW96" s="293">
        <f t="shared" si="8"/>
        <v>0</v>
      </c>
      <c r="AX96" s="293">
        <f t="shared" si="8"/>
        <v>0</v>
      </c>
      <c r="AY96" s="293">
        <f t="shared" si="8"/>
        <v>0</v>
      </c>
      <c r="AZ96" s="293">
        <f t="shared" si="8"/>
        <v>0</v>
      </c>
      <c r="BA96" s="293">
        <f t="shared" si="8"/>
        <v>0</v>
      </c>
      <c r="BB96" s="293">
        <f t="shared" si="8"/>
        <v>0</v>
      </c>
      <c r="BC96" s="293">
        <f t="shared" si="8"/>
        <v>0</v>
      </c>
      <c r="BD96" s="293">
        <f t="shared" si="8"/>
        <v>0</v>
      </c>
      <c r="BE96" s="293">
        <f t="shared" si="8"/>
        <v>0</v>
      </c>
      <c r="BF96" s="293">
        <f t="shared" si="8"/>
        <v>0</v>
      </c>
      <c r="BG96" s="293">
        <f t="shared" si="8"/>
        <v>0</v>
      </c>
      <c r="BH96" s="293">
        <f t="shared" si="8"/>
        <v>0</v>
      </c>
      <c r="BI96" s="293">
        <f t="shared" si="8"/>
        <v>0</v>
      </c>
      <c r="BJ96" s="293">
        <f t="shared" si="8"/>
        <v>0</v>
      </c>
      <c r="BK96" s="293">
        <f t="shared" si="8"/>
        <v>0</v>
      </c>
      <c r="BL96" s="293">
        <f t="shared" si="8"/>
        <v>0</v>
      </c>
      <c r="BM96" s="293">
        <f t="shared" si="8"/>
        <v>0</v>
      </c>
      <c r="BN96" s="293">
        <f t="shared" si="8"/>
        <v>0</v>
      </c>
      <c r="BO96" s="293">
        <f t="shared" si="8"/>
        <v>0</v>
      </c>
      <c r="BP96" s="293">
        <f t="shared" si="8"/>
        <v>0</v>
      </c>
      <c r="BQ96" s="293">
        <f t="shared" si="8"/>
        <v>0</v>
      </c>
      <c r="BR96" s="293">
        <f t="shared" si="8"/>
        <v>0</v>
      </c>
      <c r="BS96" s="293">
        <f t="shared" si="8"/>
        <v>0</v>
      </c>
      <c r="BT96" s="293">
        <f t="shared" si="8"/>
        <v>0</v>
      </c>
      <c r="BU96" s="293">
        <f t="shared" si="8"/>
        <v>0</v>
      </c>
      <c r="BV96" s="293">
        <f t="shared" si="8"/>
        <v>0</v>
      </c>
      <c r="BW96" s="293">
        <f t="shared" si="8"/>
        <v>0</v>
      </c>
      <c r="BX96" s="293">
        <f t="shared" si="8"/>
        <v>0</v>
      </c>
      <c r="BY96" s="293">
        <f t="shared" si="8"/>
        <v>0</v>
      </c>
      <c r="BZ96" s="293">
        <f t="shared" si="8"/>
        <v>0</v>
      </c>
      <c r="CA96" s="293">
        <f t="shared" si="8"/>
        <v>0</v>
      </c>
      <c r="CB96" s="293">
        <f t="shared" si="8"/>
        <v>0</v>
      </c>
      <c r="CC96" s="293">
        <f t="shared" si="8"/>
        <v>0</v>
      </c>
      <c r="CD96" s="293">
        <f t="shared" si="8"/>
        <v>0</v>
      </c>
      <c r="CE96" s="293">
        <f t="shared" si="8"/>
        <v>0</v>
      </c>
      <c r="CF96" s="293">
        <f t="shared" si="8"/>
        <v>0</v>
      </c>
      <c r="CG96" s="293">
        <f t="shared" si="8"/>
        <v>0</v>
      </c>
      <c r="CH96" s="293">
        <f t="shared" si="8"/>
        <v>0</v>
      </c>
      <c r="CI96" s="293">
        <f t="shared" ref="CI96:ET96" si="9">SUM(CI11:CI95)</f>
        <v>0</v>
      </c>
      <c r="CJ96" s="293">
        <f t="shared" si="9"/>
        <v>0</v>
      </c>
      <c r="CK96" s="293">
        <f t="shared" si="9"/>
        <v>0</v>
      </c>
      <c r="CL96" s="293">
        <f t="shared" si="9"/>
        <v>0</v>
      </c>
      <c r="CM96" s="293">
        <f t="shared" si="9"/>
        <v>0</v>
      </c>
      <c r="CN96" s="293">
        <f t="shared" si="9"/>
        <v>0</v>
      </c>
      <c r="CO96" s="293">
        <f t="shared" si="9"/>
        <v>0</v>
      </c>
      <c r="CP96" s="293">
        <f t="shared" si="9"/>
        <v>0</v>
      </c>
      <c r="CQ96" s="293">
        <f t="shared" si="9"/>
        <v>0</v>
      </c>
      <c r="CR96" s="293">
        <f t="shared" si="9"/>
        <v>0</v>
      </c>
      <c r="CS96" s="293">
        <f t="shared" si="9"/>
        <v>0</v>
      </c>
      <c r="CT96" s="293">
        <f t="shared" si="9"/>
        <v>0</v>
      </c>
      <c r="CU96" s="293">
        <f t="shared" si="9"/>
        <v>0</v>
      </c>
      <c r="CV96" s="293">
        <f t="shared" si="9"/>
        <v>0</v>
      </c>
      <c r="CW96" s="293">
        <f t="shared" si="9"/>
        <v>0</v>
      </c>
      <c r="CX96" s="293">
        <f t="shared" si="9"/>
        <v>0</v>
      </c>
      <c r="CY96" s="293">
        <f t="shared" si="9"/>
        <v>0</v>
      </c>
      <c r="CZ96" s="293">
        <f t="shared" si="9"/>
        <v>0</v>
      </c>
      <c r="DA96" s="293">
        <f t="shared" si="9"/>
        <v>0</v>
      </c>
      <c r="DB96" s="293">
        <f t="shared" si="9"/>
        <v>0</v>
      </c>
      <c r="DC96" s="293">
        <f t="shared" si="9"/>
        <v>0</v>
      </c>
      <c r="DD96" s="293">
        <f t="shared" si="9"/>
        <v>0</v>
      </c>
      <c r="DE96" s="293">
        <f t="shared" si="9"/>
        <v>0</v>
      </c>
      <c r="DF96" s="293">
        <f t="shared" si="9"/>
        <v>0</v>
      </c>
      <c r="DG96" s="293">
        <f t="shared" si="9"/>
        <v>0</v>
      </c>
      <c r="DH96" s="293">
        <f t="shared" si="9"/>
        <v>0</v>
      </c>
      <c r="DI96" s="293">
        <f t="shared" si="9"/>
        <v>0</v>
      </c>
      <c r="DJ96" s="293">
        <f t="shared" si="9"/>
        <v>0</v>
      </c>
      <c r="DK96" s="293">
        <f t="shared" si="9"/>
        <v>0</v>
      </c>
      <c r="DL96" s="293">
        <f t="shared" si="9"/>
        <v>0</v>
      </c>
      <c r="DM96" s="293">
        <f t="shared" si="9"/>
        <v>0</v>
      </c>
      <c r="DN96" s="293">
        <f t="shared" si="9"/>
        <v>0</v>
      </c>
      <c r="DO96" s="293">
        <f t="shared" si="9"/>
        <v>0</v>
      </c>
      <c r="DP96" s="293">
        <f t="shared" si="9"/>
        <v>0</v>
      </c>
      <c r="DQ96" s="293">
        <f t="shared" si="9"/>
        <v>0</v>
      </c>
      <c r="DR96" s="293">
        <f t="shared" si="9"/>
        <v>0</v>
      </c>
      <c r="DS96" s="293">
        <f t="shared" si="9"/>
        <v>0</v>
      </c>
      <c r="DT96" s="293">
        <f t="shared" si="9"/>
        <v>0</v>
      </c>
      <c r="DU96" s="293">
        <f t="shared" si="9"/>
        <v>0</v>
      </c>
      <c r="DV96" s="293">
        <f t="shared" si="9"/>
        <v>0</v>
      </c>
      <c r="DW96" s="293">
        <f t="shared" si="9"/>
        <v>0</v>
      </c>
      <c r="DX96" s="293">
        <f t="shared" si="9"/>
        <v>0</v>
      </c>
      <c r="DY96" s="293">
        <f t="shared" si="9"/>
        <v>0</v>
      </c>
      <c r="DZ96" s="293">
        <f t="shared" si="9"/>
        <v>0</v>
      </c>
      <c r="EA96" s="293">
        <f t="shared" si="9"/>
        <v>0</v>
      </c>
      <c r="EB96" s="293">
        <f t="shared" si="9"/>
        <v>0</v>
      </c>
      <c r="EC96" s="293">
        <f t="shared" si="9"/>
        <v>0</v>
      </c>
      <c r="ED96" s="293">
        <f t="shared" si="9"/>
        <v>0</v>
      </c>
      <c r="EE96" s="293">
        <f t="shared" si="9"/>
        <v>0</v>
      </c>
      <c r="EF96" s="293">
        <f t="shared" si="9"/>
        <v>0</v>
      </c>
      <c r="EG96" s="293">
        <f t="shared" si="9"/>
        <v>0</v>
      </c>
      <c r="EH96" s="293">
        <f t="shared" si="9"/>
        <v>0</v>
      </c>
      <c r="EI96" s="293">
        <f t="shared" si="9"/>
        <v>0</v>
      </c>
      <c r="EJ96" s="293">
        <f t="shared" si="9"/>
        <v>0</v>
      </c>
      <c r="EK96" s="293">
        <f t="shared" si="9"/>
        <v>0</v>
      </c>
      <c r="EL96" s="293">
        <f t="shared" si="9"/>
        <v>0</v>
      </c>
      <c r="EM96" s="293">
        <f t="shared" si="9"/>
        <v>0</v>
      </c>
      <c r="EN96" s="293">
        <f t="shared" si="9"/>
        <v>0</v>
      </c>
      <c r="EO96" s="293">
        <f t="shared" si="9"/>
        <v>0</v>
      </c>
      <c r="EP96" s="293">
        <f t="shared" si="9"/>
        <v>0</v>
      </c>
      <c r="EQ96" s="293">
        <f t="shared" si="9"/>
        <v>0</v>
      </c>
      <c r="ER96" s="293">
        <f t="shared" si="9"/>
        <v>0</v>
      </c>
      <c r="ES96" s="293">
        <f t="shared" si="9"/>
        <v>0</v>
      </c>
      <c r="ET96" s="293">
        <f t="shared" si="9"/>
        <v>0</v>
      </c>
      <c r="EU96" s="293">
        <f t="shared" ref="EU96:GS96" si="10">SUM(EU11:EU95)</f>
        <v>0</v>
      </c>
      <c r="EV96" s="293">
        <f t="shared" si="10"/>
        <v>0</v>
      </c>
      <c r="EW96" s="293">
        <f t="shared" si="10"/>
        <v>0</v>
      </c>
      <c r="EX96" s="293">
        <f t="shared" si="10"/>
        <v>0</v>
      </c>
      <c r="EY96" s="293">
        <f t="shared" si="10"/>
        <v>0</v>
      </c>
      <c r="EZ96" s="293">
        <f t="shared" si="10"/>
        <v>0</v>
      </c>
      <c r="FA96" s="293">
        <f t="shared" si="10"/>
        <v>0</v>
      </c>
      <c r="FB96" s="293">
        <f t="shared" si="10"/>
        <v>0</v>
      </c>
      <c r="FC96" s="293">
        <f t="shared" si="10"/>
        <v>0</v>
      </c>
      <c r="FD96" s="293">
        <f t="shared" si="10"/>
        <v>0</v>
      </c>
      <c r="FE96" s="293">
        <f t="shared" si="10"/>
        <v>0</v>
      </c>
      <c r="FF96" s="293">
        <f t="shared" si="10"/>
        <v>0</v>
      </c>
      <c r="FG96" s="293">
        <f t="shared" si="10"/>
        <v>0</v>
      </c>
      <c r="FH96" s="293">
        <f t="shared" si="10"/>
        <v>0</v>
      </c>
      <c r="FI96" s="293">
        <f t="shared" si="10"/>
        <v>0</v>
      </c>
      <c r="FJ96" s="293">
        <f t="shared" si="10"/>
        <v>0</v>
      </c>
      <c r="FK96" s="293">
        <f t="shared" si="10"/>
        <v>0</v>
      </c>
      <c r="FL96" s="293">
        <f t="shared" si="10"/>
        <v>0</v>
      </c>
      <c r="FM96" s="293">
        <f t="shared" si="10"/>
        <v>0</v>
      </c>
      <c r="FN96" s="293">
        <f t="shared" si="10"/>
        <v>0</v>
      </c>
      <c r="FO96" s="293">
        <f t="shared" si="10"/>
        <v>0</v>
      </c>
      <c r="FP96" s="293">
        <f t="shared" si="10"/>
        <v>0</v>
      </c>
      <c r="FQ96" s="293">
        <f t="shared" si="10"/>
        <v>0</v>
      </c>
      <c r="FR96" s="293">
        <f t="shared" si="10"/>
        <v>0</v>
      </c>
      <c r="FS96" s="293">
        <f t="shared" si="10"/>
        <v>0</v>
      </c>
      <c r="FT96" s="293">
        <f t="shared" si="10"/>
        <v>0</v>
      </c>
      <c r="FU96" s="293">
        <f t="shared" si="10"/>
        <v>0</v>
      </c>
      <c r="FV96" s="293">
        <f t="shared" si="10"/>
        <v>0</v>
      </c>
      <c r="FW96" s="293">
        <f t="shared" si="10"/>
        <v>0</v>
      </c>
      <c r="FX96" s="293">
        <f t="shared" si="10"/>
        <v>0</v>
      </c>
      <c r="FY96" s="293">
        <f t="shared" si="10"/>
        <v>0</v>
      </c>
      <c r="FZ96" s="293">
        <f t="shared" si="10"/>
        <v>0</v>
      </c>
      <c r="GA96" s="293">
        <f t="shared" si="10"/>
        <v>0</v>
      </c>
      <c r="GB96" s="293">
        <f t="shared" si="10"/>
        <v>0</v>
      </c>
      <c r="GC96" s="293">
        <f t="shared" si="10"/>
        <v>0</v>
      </c>
      <c r="GD96" s="293">
        <f t="shared" si="10"/>
        <v>0</v>
      </c>
      <c r="GE96" s="293">
        <f t="shared" si="10"/>
        <v>0</v>
      </c>
      <c r="GF96" s="293">
        <f t="shared" si="10"/>
        <v>0</v>
      </c>
      <c r="GG96" s="293">
        <f t="shared" si="10"/>
        <v>0</v>
      </c>
      <c r="GH96" s="293">
        <f t="shared" si="10"/>
        <v>0</v>
      </c>
      <c r="GI96" s="293">
        <f t="shared" si="10"/>
        <v>0</v>
      </c>
      <c r="GJ96" s="293">
        <f t="shared" si="10"/>
        <v>0</v>
      </c>
      <c r="GK96" s="293">
        <f t="shared" si="10"/>
        <v>0</v>
      </c>
      <c r="GL96" s="293">
        <f t="shared" si="10"/>
        <v>0</v>
      </c>
      <c r="GM96" s="293">
        <f t="shared" si="10"/>
        <v>0</v>
      </c>
      <c r="GN96" s="293">
        <f t="shared" si="10"/>
        <v>0</v>
      </c>
      <c r="GO96" s="293">
        <f t="shared" si="10"/>
        <v>0</v>
      </c>
      <c r="GP96" s="293">
        <f t="shared" si="10"/>
        <v>0</v>
      </c>
      <c r="GQ96" s="293">
        <f t="shared" si="10"/>
        <v>0</v>
      </c>
      <c r="GR96" s="293">
        <f t="shared" si="10"/>
        <v>0</v>
      </c>
      <c r="GS96" s="293">
        <f t="shared" si="10"/>
        <v>0</v>
      </c>
      <c r="GT96" s="142"/>
      <c r="GU96" s="294">
        <f>SUM(GU11:GU95)</f>
        <v>208992</v>
      </c>
      <c r="GV96" s="295"/>
      <c r="GW96" s="296"/>
      <c r="GX96" s="296"/>
      <c r="GY96" s="293"/>
      <c r="GZ96" s="298">
        <f>SUM(GZ11:GZ95)</f>
        <v>74704</v>
      </c>
    </row>
    <row r="97" spans="1:208" x14ac:dyDescent="0.25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282"/>
      <c r="GZ97"/>
    </row>
    <row r="98" spans="1:208" ht="16.5" thickBot="1" x14ac:dyDescent="0.3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282"/>
      <c r="GZ98"/>
    </row>
    <row r="99" spans="1:208" ht="16.5" thickTop="1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57"/>
      <c r="O99" s="621" t="s">
        <v>36</v>
      </c>
      <c r="P99" s="622"/>
      <c r="Q99" s="622"/>
      <c r="R99" s="539"/>
      <c r="S99" s="539"/>
      <c r="T99" s="606">
        <f>GZ96+GU96+W96+T96+R96</f>
        <v>17800995.970000003</v>
      </c>
      <c r="U99" s="607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28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623"/>
      <c r="P100" s="624"/>
      <c r="Q100" s="624"/>
      <c r="R100" s="540"/>
      <c r="S100" s="540"/>
      <c r="T100" s="608"/>
      <c r="U100" s="609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28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282"/>
      <c r="GZ101"/>
    </row>
    <row r="102" spans="1:208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282"/>
      <c r="GZ102"/>
    </row>
    <row r="103" spans="1:208" x14ac:dyDescent="0.25">
      <c r="A103" s="1">
        <v>25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233"/>
      <c r="K103" s="285"/>
      <c r="L103" s="235"/>
      <c r="M103" s="286"/>
      <c r="N103" s="257"/>
      <c r="O103" s="299"/>
      <c r="P103" s="317"/>
      <c r="Q103" s="301"/>
      <c r="R103" s="301"/>
      <c r="S103" s="301"/>
      <c r="T103" s="277"/>
      <c r="U103" s="318"/>
      <c r="V103" s="248"/>
      <c r="W103" s="293"/>
      <c r="X103" s="302"/>
      <c r="Y103" s="303"/>
      <c r="Z103" s="304"/>
      <c r="AA103" s="265"/>
      <c r="AB103" s="264"/>
      <c r="AC103" s="266"/>
      <c r="AD103" s="267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21</v>
      </c>
      <c r="AR103" s="304"/>
      <c r="AS103" s="308"/>
      <c r="AT103" s="304"/>
      <c r="AU103" s="309"/>
      <c r="AV103" s="126"/>
      <c r="AX103" s="60"/>
      <c r="AY103" s="306"/>
      <c r="AZ103" s="303">
        <v>21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21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21</v>
      </c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21</v>
      </c>
      <c r="ED103" s="304"/>
      <c r="EE103" s="308"/>
      <c r="EF103" s="307"/>
      <c r="EG103" s="309"/>
      <c r="EH103" s="126"/>
      <c r="EJ103" s="60"/>
      <c r="EK103" s="306"/>
      <c r="EL103" s="303">
        <v>21</v>
      </c>
      <c r="EM103" s="304"/>
      <c r="EN103" s="308"/>
      <c r="EO103" s="307"/>
      <c r="EP103" s="309"/>
      <c r="EQ103" s="126"/>
      <c r="ES103" s="60"/>
      <c r="ET103" s="306"/>
      <c r="EU103" s="303">
        <v>21</v>
      </c>
      <c r="EV103" s="304"/>
      <c r="EW103" s="42"/>
      <c r="EX103" s="304"/>
      <c r="EY103" s="305"/>
      <c r="EZ103" s="126"/>
      <c r="FB103" s="60"/>
      <c r="FC103" s="306"/>
      <c r="FD103" s="303">
        <v>21</v>
      </c>
      <c r="FE103" s="304"/>
      <c r="FF103" s="42"/>
      <c r="FG103" s="304"/>
      <c r="FH103" s="305"/>
      <c r="FI103" s="126"/>
      <c r="FK103" s="60"/>
      <c r="FL103" s="306"/>
      <c r="FM103" s="303">
        <v>21</v>
      </c>
      <c r="FN103" s="304"/>
      <c r="FO103" s="42"/>
      <c r="FP103" s="304"/>
      <c r="FQ103" s="305"/>
      <c r="FR103" s="126"/>
      <c r="FT103" s="60"/>
      <c r="FU103" s="306"/>
      <c r="FV103" s="303">
        <v>21</v>
      </c>
      <c r="FW103" s="304"/>
      <c r="FX103" s="42"/>
      <c r="FY103" s="304"/>
      <c r="FZ103" s="305"/>
      <c r="GA103" s="126"/>
      <c r="GC103" s="60"/>
      <c r="GD103" s="306"/>
      <c r="GE103" s="303">
        <v>21</v>
      </c>
      <c r="GF103" s="304"/>
      <c r="GG103" s="42"/>
      <c r="GH103" s="304"/>
      <c r="GI103" s="305"/>
      <c r="GJ103" s="126"/>
      <c r="GL103" s="60"/>
      <c r="GM103" s="306"/>
      <c r="GN103" s="303">
        <v>21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282"/>
      <c r="GZ103"/>
    </row>
    <row r="104" spans="1:208" x14ac:dyDescent="0.25">
      <c r="A104" s="1">
        <v>26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M104" s="286"/>
      <c r="N104" s="257"/>
      <c r="O104" s="89"/>
      <c r="P104" s="250"/>
      <c r="Q104" s="537"/>
      <c r="R104" s="537"/>
      <c r="S104" s="537"/>
      <c r="T104" s="277"/>
      <c r="U104" s="319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22</v>
      </c>
      <c r="AR104" s="307"/>
      <c r="AS104" s="308"/>
      <c r="AT104" s="304"/>
      <c r="AU104" s="309"/>
      <c r="AV104" s="126"/>
      <c r="AX104" s="60"/>
      <c r="AY104" s="306"/>
      <c r="AZ104" s="303">
        <v>22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22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22</v>
      </c>
      <c r="DC104" s="304"/>
      <c r="DD104" s="308"/>
      <c r="DE104" s="307"/>
      <c r="DF104" s="309"/>
      <c r="DG104" s="126"/>
      <c r="DI104" s="60"/>
      <c r="DJ104" s="306"/>
      <c r="DK104" s="303"/>
      <c r="DL104" s="304">
        <v>0</v>
      </c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22</v>
      </c>
      <c r="ED104" s="304"/>
      <c r="EE104" s="308"/>
      <c r="EF104" s="307"/>
      <c r="EG104" s="309"/>
      <c r="EH104" s="126"/>
      <c r="EJ104" s="60"/>
      <c r="EK104" s="306"/>
      <c r="EL104" s="303">
        <v>22</v>
      </c>
      <c r="EM104" s="304"/>
      <c r="EN104" s="308"/>
      <c r="EO104" s="307"/>
      <c r="EP104" s="309"/>
      <c r="EQ104" s="126"/>
      <c r="ES104" s="60"/>
      <c r="ET104" s="306"/>
      <c r="EU104" s="303">
        <v>22</v>
      </c>
      <c r="EV104" s="304"/>
      <c r="EW104" s="42"/>
      <c r="EX104" s="304"/>
      <c r="EY104" s="305"/>
      <c r="EZ104" s="126"/>
      <c r="FB104" s="60"/>
      <c r="FC104" s="306"/>
      <c r="FD104" s="303">
        <v>22</v>
      </c>
      <c r="FE104" s="304"/>
      <c r="FF104" s="42"/>
      <c r="FG104" s="304"/>
      <c r="FH104" s="305"/>
      <c r="FI104" s="126"/>
      <c r="FK104" s="60"/>
      <c r="FL104" s="306"/>
      <c r="FM104" s="303">
        <v>22</v>
      </c>
      <c r="FN104" s="304"/>
      <c r="FO104" s="42"/>
      <c r="FP104" s="304"/>
      <c r="FQ104" s="305"/>
      <c r="FR104" s="126"/>
      <c r="FT104" s="60"/>
      <c r="FU104" s="306"/>
      <c r="FV104" s="303">
        <v>22</v>
      </c>
      <c r="FW104" s="304"/>
      <c r="FX104" s="42"/>
      <c r="FY104" s="304"/>
      <c r="FZ104" s="305"/>
      <c r="GA104" s="126"/>
      <c r="GC104" s="60"/>
      <c r="GD104" s="306"/>
      <c r="GE104" s="303">
        <v>22</v>
      </c>
      <c r="GF104" s="304"/>
      <c r="GG104" s="42"/>
      <c r="GH104" s="304"/>
      <c r="GI104" s="305"/>
      <c r="GJ104" s="126"/>
      <c r="GL104" s="60"/>
      <c r="GM104" s="306"/>
      <c r="GN104" s="303">
        <v>22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282"/>
      <c r="GZ104"/>
    </row>
    <row r="105" spans="1:208" ht="16.5" thickBot="1" x14ac:dyDescent="0.3">
      <c r="A105" s="1">
        <v>27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O105" s="320"/>
      <c r="P105" s="321"/>
      <c r="Q105" s="322"/>
      <c r="R105" s="322"/>
      <c r="S105" s="322"/>
      <c r="T105" s="60"/>
      <c r="U105" s="319"/>
      <c r="V105" s="248"/>
      <c r="W105" s="293"/>
      <c r="X105" s="302"/>
      <c r="Y105" s="303"/>
      <c r="Z105" s="307"/>
      <c r="AA105" s="42"/>
      <c r="AB105" s="304"/>
      <c r="AC105" s="305"/>
      <c r="AD105" s="126"/>
      <c r="AE105" s="118"/>
      <c r="AF105" s="79"/>
      <c r="AG105" s="323"/>
      <c r="AH105" s="324"/>
      <c r="AI105" s="325"/>
      <c r="AJ105" s="326"/>
      <c r="AK105" s="327"/>
      <c r="AL105" s="328"/>
      <c r="AO105" s="60"/>
      <c r="AP105" s="306"/>
      <c r="AQ105" s="303">
        <v>23</v>
      </c>
      <c r="AR105" s="329"/>
      <c r="AS105" s="330"/>
      <c r="AT105" s="304"/>
      <c r="AU105" s="331"/>
      <c r="AV105" s="332"/>
      <c r="AX105" s="60"/>
      <c r="AY105" s="306"/>
      <c r="AZ105" s="303"/>
      <c r="BA105" s="329"/>
      <c r="BB105" s="308"/>
      <c r="BC105" s="333"/>
      <c r="BD105" s="334"/>
      <c r="BE105" s="335"/>
      <c r="BG105" s="60"/>
      <c r="BH105" s="323"/>
      <c r="BI105" s="336"/>
      <c r="BJ105" s="325"/>
      <c r="BK105" s="337"/>
      <c r="BL105" s="327"/>
      <c r="BM105" s="338"/>
      <c r="BN105" s="335"/>
      <c r="BP105" s="60"/>
      <c r="BQ105" s="60"/>
      <c r="BR105" s="303"/>
      <c r="BS105" s="329"/>
      <c r="BT105" s="42"/>
      <c r="BU105" s="329"/>
      <c r="BV105" s="305"/>
      <c r="BW105" s="126"/>
      <c r="BY105" s="60"/>
      <c r="BZ105" s="323"/>
      <c r="CA105" s="339"/>
      <c r="CB105" s="325"/>
      <c r="CC105" s="326"/>
      <c r="CD105" s="327"/>
      <c r="CE105" s="328"/>
      <c r="CH105" s="60"/>
      <c r="CI105" s="306"/>
      <c r="CJ105" s="303">
        <v>23</v>
      </c>
      <c r="CK105" s="307"/>
      <c r="CL105" s="79"/>
      <c r="CM105" s="307"/>
      <c r="CN105" s="79"/>
      <c r="CO105" s="118"/>
      <c r="CQ105" s="60"/>
      <c r="CR105" s="323"/>
      <c r="CS105" s="339"/>
      <c r="CT105" s="325">
        <v>0</v>
      </c>
      <c r="CU105" s="326"/>
      <c r="CV105" s="327">
        <v>0</v>
      </c>
      <c r="CW105" s="328"/>
      <c r="CZ105" s="60"/>
      <c r="DA105" s="323"/>
      <c r="DB105" s="339"/>
      <c r="DC105" s="325">
        <v>0</v>
      </c>
      <c r="DD105" s="326"/>
      <c r="DE105" s="327">
        <v>0</v>
      </c>
      <c r="DF105" s="328"/>
      <c r="DI105" s="60"/>
      <c r="DJ105" s="323"/>
      <c r="DK105" s="339"/>
      <c r="DL105" s="325">
        <v>0</v>
      </c>
      <c r="DM105" s="326"/>
      <c r="DN105" s="327">
        <v>0</v>
      </c>
      <c r="DO105" s="328"/>
      <c r="DR105" s="60"/>
      <c r="DS105" s="323"/>
      <c r="DT105" s="339"/>
      <c r="DU105" s="325">
        <v>0</v>
      </c>
      <c r="DV105" s="326"/>
      <c r="DW105" s="327">
        <v>0</v>
      </c>
      <c r="DX105" s="328"/>
      <c r="EA105" s="60"/>
      <c r="EB105" s="323"/>
      <c r="EC105" s="339"/>
      <c r="ED105" s="325">
        <v>0</v>
      </c>
      <c r="EE105" s="326"/>
      <c r="EF105" s="327">
        <v>0</v>
      </c>
      <c r="EG105" s="328"/>
      <c r="EJ105" s="60"/>
      <c r="EK105" s="323"/>
      <c r="EL105" s="339"/>
      <c r="EM105" s="325">
        <v>0</v>
      </c>
      <c r="EN105" s="326"/>
      <c r="EO105" s="327">
        <v>0</v>
      </c>
      <c r="EP105" s="328"/>
      <c r="ES105" s="60"/>
      <c r="ET105" s="323"/>
      <c r="EU105" s="339"/>
      <c r="EV105" s="325">
        <v>0</v>
      </c>
      <c r="EW105" s="326"/>
      <c r="EX105" s="327">
        <v>0</v>
      </c>
      <c r="EY105" s="328"/>
      <c r="FB105" s="60"/>
      <c r="FC105" s="323"/>
      <c r="FD105" s="339"/>
      <c r="FE105" s="325">
        <v>0</v>
      </c>
      <c r="FF105" s="326"/>
      <c r="FG105" s="327">
        <v>0</v>
      </c>
      <c r="FH105" s="328"/>
      <c r="FK105" s="60"/>
      <c r="FL105" s="323"/>
      <c r="FM105" s="339"/>
      <c r="FN105" s="325">
        <v>0</v>
      </c>
      <c r="FO105" s="326"/>
      <c r="FP105" s="327">
        <v>0</v>
      </c>
      <c r="FQ105" s="328"/>
      <c r="FT105" s="60"/>
      <c r="FU105" s="323"/>
      <c r="FV105" s="339"/>
      <c r="FW105" s="325">
        <v>0</v>
      </c>
      <c r="FX105" s="326"/>
      <c r="FY105" s="327">
        <v>0</v>
      </c>
      <c r="FZ105" s="328"/>
      <c r="GC105" s="60"/>
      <c r="GD105" s="323"/>
      <c r="GE105" s="339"/>
      <c r="GF105" s="325">
        <v>0</v>
      </c>
      <c r="GG105" s="326"/>
      <c r="GH105" s="327">
        <v>0</v>
      </c>
      <c r="GI105" s="328"/>
      <c r="GL105" s="60"/>
      <c r="GM105" s="323"/>
      <c r="GN105" s="339"/>
      <c r="GO105" s="325">
        <v>0</v>
      </c>
      <c r="GP105" s="326"/>
      <c r="GQ105" s="327">
        <v>0</v>
      </c>
      <c r="GR105" s="328"/>
      <c r="GU105"/>
      <c r="GW105" s="311"/>
      <c r="GX105" s="311"/>
      <c r="GY105" s="282"/>
      <c r="GZ105"/>
    </row>
    <row r="106" spans="1:208" x14ac:dyDescent="0.25">
      <c r="J106" s="233"/>
      <c r="K106" s="234"/>
      <c r="L106" s="235"/>
      <c r="M106" s="236"/>
      <c r="N106" s="257"/>
      <c r="O106" s="89"/>
      <c r="P106" s="250"/>
      <c r="Q106" s="537"/>
      <c r="R106" s="537"/>
      <c r="S106" s="537"/>
      <c r="T106" s="277"/>
      <c r="U106" s="316"/>
      <c r="GU106"/>
      <c r="GW106" s="311"/>
      <c r="GX106" s="311"/>
      <c r="GY106" s="282"/>
      <c r="GZ106"/>
    </row>
    <row r="107" spans="1:208" x14ac:dyDescent="0.25">
      <c r="J107" s="314"/>
      <c r="K107" s="234"/>
      <c r="L107" s="235"/>
      <c r="M107" s="236"/>
      <c r="N107" s="257"/>
      <c r="O107" s="89"/>
      <c r="P107" s="250"/>
      <c r="Q107" s="537"/>
      <c r="R107" s="537"/>
      <c r="S107" s="537"/>
      <c r="T107" s="277"/>
      <c r="U107" s="316"/>
      <c r="GU107"/>
      <c r="GW107" s="311"/>
      <c r="GX107" s="311"/>
      <c r="GY107" s="282"/>
      <c r="GZ107"/>
    </row>
    <row r="108" spans="1:208" x14ac:dyDescent="0.25">
      <c r="J108" s="233"/>
      <c r="K108" s="234"/>
      <c r="L108" s="235"/>
      <c r="M108" s="23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282"/>
      <c r="GZ108"/>
    </row>
    <row r="109" spans="1:208" x14ac:dyDescent="0.25">
      <c r="J109" s="314"/>
      <c r="K109" s="234"/>
      <c r="L109" s="235"/>
      <c r="M109" s="28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282"/>
      <c r="GZ109"/>
    </row>
    <row r="110" spans="1:208" x14ac:dyDescent="0.25">
      <c r="J110" s="233"/>
      <c r="K110" s="234"/>
      <c r="L110" s="235"/>
      <c r="M110" s="286"/>
      <c r="N110" s="257"/>
      <c r="O110" s="612"/>
      <c r="P110" s="612"/>
      <c r="Q110" s="612"/>
      <c r="R110" s="537"/>
      <c r="S110" s="537"/>
      <c r="T110" s="277"/>
      <c r="U110" s="316"/>
      <c r="GU110"/>
      <c r="GW110" s="311"/>
      <c r="GX110" s="311"/>
      <c r="GY110" s="282"/>
      <c r="GZ110"/>
    </row>
    <row r="111" spans="1:208" x14ac:dyDescent="0.25">
      <c r="J111" s="314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282"/>
      <c r="GZ111"/>
    </row>
    <row r="112" spans="1:208" x14ac:dyDescent="0.25">
      <c r="J112" s="233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282"/>
      <c r="GZ112"/>
    </row>
    <row r="113" spans="1:208" x14ac:dyDescent="0.25">
      <c r="A113"/>
      <c r="F113"/>
      <c r="J113" s="233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28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28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28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282"/>
      <c r="GZ116"/>
    </row>
    <row r="117" spans="1:208" x14ac:dyDescent="0.25">
      <c r="A117"/>
      <c r="F117"/>
      <c r="J117" s="34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282"/>
      <c r="GZ117"/>
    </row>
    <row r="118" spans="1:208" x14ac:dyDescent="0.25">
      <c r="A118"/>
      <c r="F118"/>
      <c r="J118" s="27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28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28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28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28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28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28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28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282"/>
      <c r="GZ125"/>
    </row>
  </sheetData>
  <mergeCells count="32">
    <mergeCell ref="T99:U100"/>
    <mergeCell ref="O110:Q110"/>
    <mergeCell ref="R41:S41"/>
    <mergeCell ref="R57:S57"/>
    <mergeCell ref="M92:N92"/>
    <mergeCell ref="O92:O93"/>
    <mergeCell ref="O96:Q96"/>
    <mergeCell ref="O99:Q100"/>
    <mergeCell ref="FT1:FZ1"/>
    <mergeCell ref="GC1:GI1"/>
    <mergeCell ref="GL1:GR1"/>
    <mergeCell ref="R19:S19"/>
    <mergeCell ref="R21:S21"/>
    <mergeCell ref="FB1:FH1"/>
    <mergeCell ref="FK1:FQ1"/>
    <mergeCell ref="R24:S24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04" t="s">
        <v>203</v>
      </c>
      <c r="B1" s="604"/>
      <c r="C1" s="604"/>
      <c r="D1" s="604"/>
      <c r="E1" s="604"/>
      <c r="F1" s="604"/>
      <c r="G1" s="604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3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3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3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3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3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3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3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3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3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3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3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3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3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3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3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25" t="s">
        <v>36</v>
      </c>
      <c r="F223" s="62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B127"/>
  <sheetViews>
    <sheetView tabSelected="1" topLeftCell="J1" workbookViewId="0">
      <pane xSplit="4" ySplit="3" topLeftCell="P10" activePane="bottomRight" state="frozen"/>
      <selection activeCell="J1" sqref="J1"/>
      <selection pane="topRight" activeCell="N1" sqref="N1"/>
      <selection pane="bottomLeft" activeCell="J4" sqref="J4"/>
      <selection pane="bottomRight" activeCell="R18" sqref="R1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04" t="s">
        <v>280</v>
      </c>
      <c r="K1" s="604"/>
      <c r="L1" s="604"/>
      <c r="M1" s="604"/>
      <c r="N1" s="604"/>
      <c r="O1" s="604"/>
      <c r="P1" s="604"/>
      <c r="Q1" s="604"/>
      <c r="R1" s="6"/>
      <c r="S1" s="6"/>
      <c r="T1" s="6"/>
      <c r="U1" s="7">
        <v>1</v>
      </c>
      <c r="W1" s="9" t="s">
        <v>1</v>
      </c>
      <c r="X1" s="605"/>
      <c r="Y1" s="605"/>
      <c r="Z1" s="605"/>
      <c r="AA1" s="605"/>
      <c r="AB1" s="605"/>
      <c r="AC1" s="605"/>
      <c r="AD1" s="10" t="e">
        <f>#REF!+1</f>
        <v>#REF!</v>
      </c>
      <c r="AF1" s="603" t="e">
        <f>#REF!</f>
        <v>#REF!</v>
      </c>
      <c r="AG1" s="603"/>
      <c r="AH1" s="603"/>
      <c r="AI1" s="603"/>
      <c r="AJ1" s="603"/>
      <c r="AK1" s="603"/>
      <c r="AL1" s="603"/>
      <c r="AM1" s="10" t="e">
        <f>AD1+1</f>
        <v>#REF!</v>
      </c>
      <c r="AO1" s="603" t="e">
        <f>AF1</f>
        <v>#REF!</v>
      </c>
      <c r="AP1" s="603"/>
      <c r="AQ1" s="603"/>
      <c r="AR1" s="603"/>
      <c r="AS1" s="603"/>
      <c r="AT1" s="603"/>
      <c r="AU1" s="603"/>
      <c r="AV1" s="10" t="e">
        <f>AM1+1</f>
        <v>#REF!</v>
      </c>
      <c r="AX1" s="603" t="e">
        <f>AO1</f>
        <v>#REF!</v>
      </c>
      <c r="AY1" s="603"/>
      <c r="AZ1" s="603"/>
      <c r="BA1" s="603"/>
      <c r="BB1" s="603"/>
      <c r="BC1" s="603"/>
      <c r="BD1" s="603"/>
      <c r="BE1" s="10" t="e">
        <f>AV1+1</f>
        <v>#REF!</v>
      </c>
      <c r="BG1" s="603" t="e">
        <f>AX1</f>
        <v>#REF!</v>
      </c>
      <c r="BH1" s="603"/>
      <c r="BI1" s="603"/>
      <c r="BJ1" s="603"/>
      <c r="BK1" s="603"/>
      <c r="BL1" s="603"/>
      <c r="BM1" s="603"/>
      <c r="BN1" s="10" t="e">
        <f>BE1+1</f>
        <v>#REF!</v>
      </c>
      <c r="BP1" s="603" t="e">
        <f>BG1</f>
        <v>#REF!</v>
      </c>
      <c r="BQ1" s="603"/>
      <c r="BR1" s="603"/>
      <c r="BS1" s="603"/>
      <c r="BT1" s="603"/>
      <c r="BU1" s="603"/>
      <c r="BV1" s="603"/>
      <c r="BW1" s="10" t="e">
        <f>BN1+1</f>
        <v>#REF!</v>
      </c>
      <c r="BY1" s="603" t="e">
        <f>BP1</f>
        <v>#REF!</v>
      </c>
      <c r="BZ1" s="603"/>
      <c r="CA1" s="603"/>
      <c r="CB1" s="603"/>
      <c r="CC1" s="603"/>
      <c r="CD1" s="603"/>
      <c r="CE1" s="603"/>
      <c r="CF1" s="10" t="e">
        <f>BW1+1</f>
        <v>#REF!</v>
      </c>
      <c r="CH1" s="603" t="e">
        <f>BY1</f>
        <v>#REF!</v>
      </c>
      <c r="CI1" s="603"/>
      <c r="CJ1" s="603"/>
      <c r="CK1" s="603"/>
      <c r="CL1" s="603"/>
      <c r="CM1" s="603"/>
      <c r="CN1" s="603"/>
      <c r="CO1" s="10" t="e">
        <f>CF1+1</f>
        <v>#REF!</v>
      </c>
      <c r="CQ1" s="603" t="e">
        <f>CH1</f>
        <v>#REF!</v>
      </c>
      <c r="CR1" s="603"/>
      <c r="CS1" s="603"/>
      <c r="CT1" s="603"/>
      <c r="CU1" s="603"/>
      <c r="CV1" s="603"/>
      <c r="CW1" s="603"/>
      <c r="CX1" s="10" t="e">
        <f>CO1+1</f>
        <v>#REF!</v>
      </c>
      <c r="CZ1" s="603" t="e">
        <f>CQ1</f>
        <v>#REF!</v>
      </c>
      <c r="DA1" s="603"/>
      <c r="DB1" s="603"/>
      <c r="DC1" s="603"/>
      <c r="DD1" s="603"/>
      <c r="DE1" s="603"/>
      <c r="DF1" s="603"/>
      <c r="DG1" s="10" t="e">
        <f>CX1+1</f>
        <v>#REF!</v>
      </c>
      <c r="DI1" s="603" t="e">
        <f>CZ1</f>
        <v>#REF!</v>
      </c>
      <c r="DJ1" s="603"/>
      <c r="DK1" s="603"/>
      <c r="DL1" s="603"/>
      <c r="DM1" s="603"/>
      <c r="DN1" s="603"/>
      <c r="DO1" s="603"/>
      <c r="DP1" s="10" t="e">
        <f>DG1+1</f>
        <v>#REF!</v>
      </c>
      <c r="DR1" s="603" t="e">
        <f>DI1</f>
        <v>#REF!</v>
      </c>
      <c r="DS1" s="603"/>
      <c r="DT1" s="603"/>
      <c r="DU1" s="603"/>
      <c r="DV1" s="603"/>
      <c r="DW1" s="603"/>
      <c r="DX1" s="603"/>
      <c r="DY1" s="10" t="e">
        <f>DP1+1</f>
        <v>#REF!</v>
      </c>
      <c r="EA1" s="603" t="e">
        <f>DR1</f>
        <v>#REF!</v>
      </c>
      <c r="EB1" s="603"/>
      <c r="EC1" s="603"/>
      <c r="ED1" s="603"/>
      <c r="EE1" s="603"/>
      <c r="EF1" s="603"/>
      <c r="EG1" s="603"/>
      <c r="EH1" s="10" t="e">
        <f>DY1+1</f>
        <v>#REF!</v>
      </c>
      <c r="EJ1" s="603" t="e">
        <f>EA1</f>
        <v>#REF!</v>
      </c>
      <c r="EK1" s="603"/>
      <c r="EL1" s="603"/>
      <c r="EM1" s="603"/>
      <c r="EN1" s="603"/>
      <c r="EO1" s="603"/>
      <c r="EP1" s="603"/>
      <c r="EQ1" s="10" t="e">
        <f>EH1+1</f>
        <v>#REF!</v>
      </c>
      <c r="ES1" s="603" t="e">
        <f>EJ1</f>
        <v>#REF!</v>
      </c>
      <c r="ET1" s="603"/>
      <c r="EU1" s="603"/>
      <c r="EV1" s="603"/>
      <c r="EW1" s="603"/>
      <c r="EX1" s="603"/>
      <c r="EY1" s="603"/>
      <c r="EZ1" s="10" t="e">
        <f>EQ1+1</f>
        <v>#REF!</v>
      </c>
      <c r="FB1" s="603" t="e">
        <f>ES1</f>
        <v>#REF!</v>
      </c>
      <c r="FC1" s="603"/>
      <c r="FD1" s="603"/>
      <c r="FE1" s="603"/>
      <c r="FF1" s="603"/>
      <c r="FG1" s="603"/>
      <c r="FH1" s="603"/>
      <c r="FI1" s="10" t="e">
        <f>EZ1+1</f>
        <v>#REF!</v>
      </c>
      <c r="FK1" s="603" t="e">
        <f>FB1</f>
        <v>#REF!</v>
      </c>
      <c r="FL1" s="603"/>
      <c r="FM1" s="603"/>
      <c r="FN1" s="603"/>
      <c r="FO1" s="603"/>
      <c r="FP1" s="603"/>
      <c r="FQ1" s="603"/>
      <c r="FR1" s="10" t="e">
        <f>FI1+1</f>
        <v>#REF!</v>
      </c>
      <c r="FT1" s="603" t="e">
        <f>FK1</f>
        <v>#REF!</v>
      </c>
      <c r="FU1" s="603"/>
      <c r="FV1" s="603"/>
      <c r="FW1" s="603"/>
      <c r="FX1" s="603"/>
      <c r="FY1" s="603"/>
      <c r="FZ1" s="603"/>
      <c r="GA1" s="10" t="e">
        <f>FR1+1</f>
        <v>#REF!</v>
      </c>
      <c r="GC1" s="603" t="e">
        <f>FT1</f>
        <v>#REF!</v>
      </c>
      <c r="GD1" s="603"/>
      <c r="GE1" s="603"/>
      <c r="GF1" s="603"/>
      <c r="GG1" s="603"/>
      <c r="GH1" s="603"/>
      <c r="GI1" s="603"/>
      <c r="GJ1" s="10" t="e">
        <f>GA1+1</f>
        <v>#REF!</v>
      </c>
      <c r="GL1" s="603" t="e">
        <f>GC1</f>
        <v>#REF!</v>
      </c>
      <c r="GM1" s="603"/>
      <c r="GN1" s="603"/>
      <c r="GO1" s="603"/>
      <c r="GP1" s="603"/>
      <c r="GQ1" s="603"/>
      <c r="GR1" s="603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282</v>
      </c>
      <c r="K4" s="501" t="s">
        <v>283</v>
      </c>
      <c r="L4" s="148">
        <v>21610</v>
      </c>
      <c r="M4" s="87">
        <v>43191</v>
      </c>
      <c r="N4" s="88" t="s">
        <v>320</v>
      </c>
      <c r="O4" s="107">
        <v>26280</v>
      </c>
      <c r="P4" s="76">
        <f t="shared" ref="P4:P87" si="0">O4-L4</f>
        <v>4670</v>
      </c>
      <c r="Q4" s="558">
        <v>28.5</v>
      </c>
      <c r="R4" s="441"/>
      <c r="S4" s="441"/>
      <c r="T4" s="45">
        <f t="shared" ref="T4:T6" si="1">Q4*O4</f>
        <v>748980</v>
      </c>
      <c r="U4" s="508" t="s">
        <v>113</v>
      </c>
      <c r="V4" s="509">
        <v>43206</v>
      </c>
      <c r="W4" s="510">
        <v>20590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43206</v>
      </c>
      <c r="GU4" s="301"/>
      <c r="GV4" s="514"/>
      <c r="GW4" s="82"/>
      <c r="GX4" s="82"/>
      <c r="GY4" s="38"/>
      <c r="GZ4" s="83"/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286</v>
      </c>
      <c r="K5" s="501" t="s">
        <v>45</v>
      </c>
      <c r="L5" s="148"/>
      <c r="M5" s="87">
        <v>43191</v>
      </c>
      <c r="N5" s="88" t="s">
        <v>332</v>
      </c>
      <c r="O5" s="107">
        <v>1150</v>
      </c>
      <c r="P5" s="76">
        <f t="shared" si="0"/>
        <v>1150</v>
      </c>
      <c r="Q5" s="565">
        <v>28.5</v>
      </c>
      <c r="R5" s="441"/>
      <c r="S5" s="441"/>
      <c r="T5" s="45">
        <f t="shared" si="1"/>
        <v>32775</v>
      </c>
      <c r="U5" s="508" t="s">
        <v>113</v>
      </c>
      <c r="V5" s="509">
        <v>43207</v>
      </c>
      <c r="W5" s="510">
        <v>823.6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43207</v>
      </c>
      <c r="GU5" s="301"/>
      <c r="GV5" s="514"/>
      <c r="GW5" s="82"/>
      <c r="GX5" s="82"/>
      <c r="GY5" s="38"/>
      <c r="GZ5" s="83"/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61</v>
      </c>
      <c r="K6" s="501" t="s">
        <v>284</v>
      </c>
      <c r="L6" s="148">
        <v>16620</v>
      </c>
      <c r="M6" s="87">
        <v>43192</v>
      </c>
      <c r="N6" s="88" t="s">
        <v>333</v>
      </c>
      <c r="O6" s="107">
        <v>20990</v>
      </c>
      <c r="P6" s="76">
        <f t="shared" si="0"/>
        <v>4370</v>
      </c>
      <c r="Q6" s="558">
        <v>28.5</v>
      </c>
      <c r="R6" s="90"/>
      <c r="S6" s="90"/>
      <c r="T6" s="45">
        <f t="shared" si="1"/>
        <v>598215</v>
      </c>
      <c r="U6" s="91" t="s">
        <v>113</v>
      </c>
      <c r="V6" s="92">
        <v>43207</v>
      </c>
      <c r="W6" s="93">
        <v>16472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43207</v>
      </c>
      <c r="GU6" s="301"/>
      <c r="GV6" s="525"/>
      <c r="GW6" s="101"/>
      <c r="GX6" s="101"/>
      <c r="GY6" s="526"/>
      <c r="GZ6" s="103"/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282</v>
      </c>
      <c r="K7" s="502" t="s">
        <v>164</v>
      </c>
      <c r="L7" s="72">
        <v>17360</v>
      </c>
      <c r="M7" s="73">
        <v>43193</v>
      </c>
      <c r="N7" s="74" t="s">
        <v>334</v>
      </c>
      <c r="O7" s="75">
        <v>21765</v>
      </c>
      <c r="P7" s="76">
        <f t="shared" si="0"/>
        <v>4405</v>
      </c>
      <c r="Q7" s="77">
        <v>28.5</v>
      </c>
      <c r="R7" s="78"/>
      <c r="S7" s="78"/>
      <c r="T7" s="45">
        <f>Q7*O7</f>
        <v>620302.5</v>
      </c>
      <c r="U7" s="91" t="s">
        <v>113</v>
      </c>
      <c r="V7" s="92">
        <v>43207</v>
      </c>
      <c r="W7" s="93">
        <v>16389.64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43207</v>
      </c>
      <c r="GU7" s="558"/>
      <c r="GV7" s="100"/>
      <c r="GW7" s="101"/>
      <c r="GX7" s="101"/>
      <c r="GY7" s="526"/>
      <c r="GZ7" s="103"/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282</v>
      </c>
      <c r="K8" s="501" t="s">
        <v>285</v>
      </c>
      <c r="L8" s="86">
        <v>16780</v>
      </c>
      <c r="M8" s="87">
        <v>43194</v>
      </c>
      <c r="N8" s="88" t="s">
        <v>336</v>
      </c>
      <c r="O8" s="89">
        <v>21380</v>
      </c>
      <c r="P8" s="76">
        <f t="shared" si="0"/>
        <v>4600</v>
      </c>
      <c r="Q8" s="558">
        <v>28.5</v>
      </c>
      <c r="R8" s="90"/>
      <c r="S8" s="90"/>
      <c r="T8" s="45">
        <f>Q8*O8</f>
        <v>609330</v>
      </c>
      <c r="U8" s="91" t="s">
        <v>113</v>
      </c>
      <c r="V8" s="92">
        <v>43209</v>
      </c>
      <c r="W8" s="93">
        <v>16554.36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43209</v>
      </c>
      <c r="GU8" s="99"/>
      <c r="GV8" s="100"/>
      <c r="GW8" s="101"/>
      <c r="GX8" s="101"/>
      <c r="GY8" s="102"/>
      <c r="GZ8" s="103"/>
    </row>
    <row r="9" spans="1:210" ht="30" x14ac:dyDescent="0.25">
      <c r="B9" s="40"/>
      <c r="C9" s="40"/>
      <c r="D9" s="41"/>
      <c r="E9" s="42"/>
      <c r="F9" s="43"/>
      <c r="G9" s="44"/>
      <c r="H9" s="45"/>
      <c r="I9" s="46"/>
      <c r="J9" s="127" t="s">
        <v>26</v>
      </c>
      <c r="K9" s="501" t="s">
        <v>283</v>
      </c>
      <c r="L9" s="86">
        <v>21200</v>
      </c>
      <c r="M9" s="87">
        <v>43195</v>
      </c>
      <c r="N9" s="88" t="s">
        <v>339</v>
      </c>
      <c r="O9" s="89">
        <v>27230</v>
      </c>
      <c r="P9" s="76">
        <f t="shared" si="0"/>
        <v>6030</v>
      </c>
      <c r="Q9" s="558">
        <v>28.5</v>
      </c>
      <c r="R9" s="90"/>
      <c r="S9" s="90"/>
      <c r="T9" s="45">
        <v>4</v>
      </c>
      <c r="U9" s="91" t="s">
        <v>113</v>
      </c>
      <c r="V9" s="92">
        <v>43210</v>
      </c>
      <c r="W9" s="93">
        <v>20590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43210</v>
      </c>
      <c r="GU9" s="99"/>
      <c r="GV9" s="104"/>
      <c r="GW9" s="101"/>
      <c r="GX9" s="101"/>
      <c r="GY9" s="102"/>
      <c r="GZ9" s="103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86</v>
      </c>
      <c r="K10" s="501" t="s">
        <v>39</v>
      </c>
      <c r="L10" s="106">
        <v>10980</v>
      </c>
      <c r="M10" s="87">
        <v>43195</v>
      </c>
      <c r="N10" s="88" t="s">
        <v>335</v>
      </c>
      <c r="O10" s="107">
        <v>13910</v>
      </c>
      <c r="P10" s="76">
        <f t="shared" si="0"/>
        <v>2930</v>
      </c>
      <c r="Q10" s="99">
        <v>28.5</v>
      </c>
      <c r="R10" s="90"/>
      <c r="S10" s="90"/>
      <c r="T10" s="45">
        <f t="shared" ref="T10:T89" si="2">Q10*O10</f>
        <v>396435</v>
      </c>
      <c r="U10" s="108" t="s">
        <v>113</v>
      </c>
      <c r="V10" s="109">
        <v>43208</v>
      </c>
      <c r="W10" s="110">
        <v>16624.439999999999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43208</v>
      </c>
      <c r="GU10" s="114">
        <v>18928</v>
      </c>
      <c r="GV10" s="100" t="s">
        <v>302</v>
      </c>
      <c r="GW10" s="101"/>
      <c r="GX10" s="115"/>
      <c r="GY10" s="116"/>
      <c r="GZ10" s="117"/>
      <c r="HA10" s="118"/>
      <c r="HB10" s="118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5" t="s">
        <v>286</v>
      </c>
      <c r="K11" s="501" t="s">
        <v>87</v>
      </c>
      <c r="L11" s="86">
        <v>23470</v>
      </c>
      <c r="M11" s="87">
        <v>43196</v>
      </c>
      <c r="N11" s="88" t="s">
        <v>341</v>
      </c>
      <c r="O11" s="119">
        <v>30010</v>
      </c>
      <c r="P11" s="76">
        <f t="shared" si="0"/>
        <v>6540</v>
      </c>
      <c r="Q11" s="120">
        <v>28.5</v>
      </c>
      <c r="R11" s="121"/>
      <c r="S11" s="122"/>
      <c r="T11" s="45">
        <f t="shared" si="2"/>
        <v>855285</v>
      </c>
      <c r="U11" s="108" t="s">
        <v>113</v>
      </c>
      <c r="V11" s="109">
        <v>43213</v>
      </c>
      <c r="W11" s="110">
        <v>20507.64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43213</v>
      </c>
      <c r="GU11" s="114"/>
      <c r="GV11" s="124"/>
      <c r="GW11" s="115"/>
      <c r="GX11" s="115"/>
      <c r="GY11" s="125"/>
      <c r="GZ11" s="93"/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287</v>
      </c>
      <c r="K12" s="501" t="s">
        <v>39</v>
      </c>
      <c r="L12" s="86">
        <v>12190</v>
      </c>
      <c r="M12" s="87">
        <v>43196</v>
      </c>
      <c r="N12" s="88" t="s">
        <v>340</v>
      </c>
      <c r="O12" s="119">
        <v>15335</v>
      </c>
      <c r="P12" s="76">
        <f t="shared" si="0"/>
        <v>3145</v>
      </c>
      <c r="Q12" s="120">
        <v>28.5</v>
      </c>
      <c r="R12" s="99"/>
      <c r="S12" s="128"/>
      <c r="T12" s="45">
        <f t="shared" si="2"/>
        <v>437047.5</v>
      </c>
      <c r="U12" s="129" t="s">
        <v>113</v>
      </c>
      <c r="V12" s="130">
        <v>43213</v>
      </c>
      <c r="W12" s="131">
        <v>10624.44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43213</v>
      </c>
      <c r="GU12" s="138">
        <v>18928</v>
      </c>
      <c r="GV12" s="100" t="s">
        <v>303</v>
      </c>
      <c r="GW12" s="115"/>
      <c r="GX12" s="115"/>
      <c r="GY12" s="125"/>
      <c r="GZ12" s="93"/>
      <c r="HA12" s="118"/>
      <c r="HB12" s="118"/>
    </row>
    <row r="13" spans="1:210" ht="3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290</v>
      </c>
      <c r="K13" s="501" t="s">
        <v>288</v>
      </c>
      <c r="L13" s="86">
        <v>21800</v>
      </c>
      <c r="M13" s="87">
        <v>43198</v>
      </c>
      <c r="N13" s="88" t="s">
        <v>342</v>
      </c>
      <c r="O13" s="119">
        <v>26500</v>
      </c>
      <c r="P13" s="76">
        <f t="shared" si="0"/>
        <v>4700</v>
      </c>
      <c r="Q13" s="120">
        <v>28</v>
      </c>
      <c r="R13" s="99"/>
      <c r="S13" s="128"/>
      <c r="T13" s="45">
        <f t="shared" si="2"/>
        <v>742000</v>
      </c>
      <c r="U13" s="129" t="s">
        <v>113</v>
      </c>
      <c r="V13" s="130">
        <v>43213</v>
      </c>
      <c r="W13" s="131">
        <v>20507.64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43213</v>
      </c>
      <c r="GU13" s="138"/>
      <c r="GV13" s="100"/>
      <c r="GW13" s="115"/>
      <c r="GX13" s="115"/>
      <c r="GY13" s="125"/>
      <c r="GZ13" s="93"/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290</v>
      </c>
      <c r="K14" s="501" t="s">
        <v>45</v>
      </c>
      <c r="L14" s="106">
        <v>1190</v>
      </c>
      <c r="M14" s="87">
        <v>43198</v>
      </c>
      <c r="N14" s="88" t="s">
        <v>343</v>
      </c>
      <c r="O14" s="107">
        <v>1190</v>
      </c>
      <c r="P14" s="76">
        <f t="shared" si="0"/>
        <v>0</v>
      </c>
      <c r="Q14" s="99">
        <v>28</v>
      </c>
      <c r="R14" s="564"/>
      <c r="S14" s="139"/>
      <c r="T14" s="45">
        <f t="shared" si="2"/>
        <v>33320</v>
      </c>
      <c r="U14" s="129" t="s">
        <v>113</v>
      </c>
      <c r="V14" s="130">
        <v>43213</v>
      </c>
      <c r="W14" s="131">
        <v>823.6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43213</v>
      </c>
      <c r="GU14" s="138"/>
      <c r="GV14" s="100"/>
      <c r="GW14" s="115"/>
      <c r="GX14" s="115"/>
      <c r="GY14" s="125"/>
      <c r="GZ14" s="93"/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582" t="s">
        <v>270</v>
      </c>
      <c r="K15" s="502" t="s">
        <v>87</v>
      </c>
      <c r="L15" s="140">
        <v>24590</v>
      </c>
      <c r="M15" s="73">
        <v>43200</v>
      </c>
      <c r="N15" s="490">
        <v>68</v>
      </c>
      <c r="O15" s="141">
        <v>24922</v>
      </c>
      <c r="P15" s="76">
        <f t="shared" si="0"/>
        <v>332</v>
      </c>
      <c r="Q15" s="142">
        <v>36.299999999999997</v>
      </c>
      <c r="R15" s="143"/>
      <c r="S15" s="144"/>
      <c r="T15" s="45">
        <f t="shared" si="2"/>
        <v>904668.6</v>
      </c>
      <c r="U15" s="145" t="s">
        <v>113</v>
      </c>
      <c r="V15" s="146">
        <v>43208</v>
      </c>
      <c r="W15" s="147"/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/>
      <c r="GU15" s="138"/>
      <c r="GV15" s="100"/>
      <c r="GW15" s="115"/>
      <c r="GX15" s="115"/>
      <c r="GY15" s="125"/>
      <c r="GZ15" s="93"/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61</v>
      </c>
      <c r="K16" s="502" t="s">
        <v>289</v>
      </c>
      <c r="L16" s="140">
        <v>18270</v>
      </c>
      <c r="M16" s="73">
        <v>43200</v>
      </c>
      <c r="N16" s="74" t="s">
        <v>354</v>
      </c>
      <c r="O16" s="141">
        <v>23390</v>
      </c>
      <c r="P16" s="76">
        <f t="shared" si="0"/>
        <v>5120</v>
      </c>
      <c r="Q16" s="142">
        <v>28</v>
      </c>
      <c r="R16" s="143"/>
      <c r="S16" s="144"/>
      <c r="T16" s="45">
        <f t="shared" si="2"/>
        <v>654920</v>
      </c>
      <c r="U16" s="145" t="s">
        <v>113</v>
      </c>
      <c r="V16" s="146">
        <v>43214</v>
      </c>
      <c r="W16" s="147">
        <v>16472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43214</v>
      </c>
      <c r="GU16" s="138"/>
      <c r="GV16" s="100"/>
      <c r="GW16" s="115"/>
      <c r="GX16" s="115"/>
      <c r="GY16" s="125"/>
      <c r="GZ16" s="93"/>
      <c r="HA16" s="118"/>
      <c r="HB16" s="118"/>
    </row>
    <row r="17" spans="2:210" ht="3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61</v>
      </c>
      <c r="K17" s="502" t="s">
        <v>358</v>
      </c>
      <c r="L17" s="140">
        <v>23660</v>
      </c>
      <c r="M17" s="73">
        <v>43201</v>
      </c>
      <c r="N17" s="74" t="s">
        <v>357</v>
      </c>
      <c r="O17" s="141">
        <f>30115-110</f>
        <v>30005</v>
      </c>
      <c r="P17" s="76">
        <f t="shared" si="0"/>
        <v>6345</v>
      </c>
      <c r="Q17" s="142">
        <v>28</v>
      </c>
      <c r="R17" s="143"/>
      <c r="S17" s="144"/>
      <c r="T17" s="45">
        <f t="shared" si="2"/>
        <v>840140</v>
      </c>
      <c r="U17" s="145" t="s">
        <v>113</v>
      </c>
      <c r="V17" s="146">
        <v>43217</v>
      </c>
      <c r="W17" s="147">
        <v>22237.200000000001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43217</v>
      </c>
      <c r="GU17" s="138">
        <v>23856</v>
      </c>
      <c r="GV17" s="100" t="s">
        <v>315</v>
      </c>
      <c r="GW17" s="115"/>
      <c r="GX17" s="115"/>
      <c r="GY17" s="125"/>
      <c r="GZ17" s="93"/>
      <c r="HA17" s="118"/>
      <c r="HB17" s="118"/>
    </row>
    <row r="18" spans="2:210" ht="32.25" x14ac:dyDescent="0.3">
      <c r="B18" s="118"/>
      <c r="C18" s="126"/>
      <c r="D18" s="41"/>
      <c r="E18" s="42"/>
      <c r="F18" s="43"/>
      <c r="G18" s="44"/>
      <c r="H18" s="45"/>
      <c r="I18" s="46"/>
      <c r="J18" s="527" t="s">
        <v>322</v>
      </c>
      <c r="K18" s="571" t="s">
        <v>98</v>
      </c>
      <c r="L18" s="572">
        <v>7157.4</v>
      </c>
      <c r="M18" s="573">
        <v>43201</v>
      </c>
      <c r="N18" s="490" t="s">
        <v>323</v>
      </c>
      <c r="O18" s="574">
        <v>7157.4</v>
      </c>
      <c r="P18" s="76">
        <f t="shared" si="0"/>
        <v>0</v>
      </c>
      <c r="Q18" s="142">
        <v>74.5</v>
      </c>
      <c r="R18" s="627" t="s">
        <v>367</v>
      </c>
      <c r="S18" s="627"/>
      <c r="T18" s="576">
        <f t="shared" si="2"/>
        <v>533226.29999999993</v>
      </c>
      <c r="U18" s="145" t="s">
        <v>113</v>
      </c>
      <c r="V18" s="146" t="s">
        <v>366</v>
      </c>
      <c r="W18" s="147"/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/>
      <c r="GU18" s="138"/>
      <c r="GV18" s="100"/>
      <c r="GW18" s="115"/>
      <c r="GX18" s="115"/>
      <c r="GY18" s="125"/>
      <c r="GZ18" s="93"/>
      <c r="HA18" s="118"/>
      <c r="HB18" s="118"/>
    </row>
    <row r="19" spans="2:210" ht="3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292</v>
      </c>
      <c r="K19" s="501" t="s">
        <v>291</v>
      </c>
      <c r="L19" s="148">
        <v>23280</v>
      </c>
      <c r="M19" s="87">
        <v>43202</v>
      </c>
      <c r="N19" s="88" t="s">
        <v>360</v>
      </c>
      <c r="O19" s="107">
        <f>29980-122</f>
        <v>29858</v>
      </c>
      <c r="P19" s="76">
        <f t="shared" si="0"/>
        <v>6578</v>
      </c>
      <c r="Q19" s="99">
        <v>28</v>
      </c>
      <c r="R19" s="99"/>
      <c r="S19" s="149"/>
      <c r="T19" s="45">
        <f t="shared" si="2"/>
        <v>836024</v>
      </c>
      <c r="U19" s="129" t="s">
        <v>113</v>
      </c>
      <c r="V19" s="150">
        <v>43220</v>
      </c>
      <c r="W19" s="147">
        <v>20178.2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43220</v>
      </c>
      <c r="GU19" s="138"/>
      <c r="GV19" s="100"/>
      <c r="GW19" s="115"/>
      <c r="GX19" s="115"/>
      <c r="GY19" s="151"/>
      <c r="GZ19" s="93"/>
      <c r="HA19" s="118"/>
      <c r="HB19" s="118"/>
    </row>
    <row r="20" spans="2:210" ht="30" x14ac:dyDescent="0.25">
      <c r="B20" s="118"/>
      <c r="C20" s="126"/>
      <c r="D20" s="41"/>
      <c r="E20" s="42"/>
      <c r="F20" s="43"/>
      <c r="G20" s="44"/>
      <c r="H20" s="45"/>
      <c r="I20" s="46"/>
      <c r="J20" s="105" t="s">
        <v>287</v>
      </c>
      <c r="K20" s="501" t="s">
        <v>30</v>
      </c>
      <c r="L20" s="148">
        <v>12220</v>
      </c>
      <c r="M20" s="87">
        <v>43202</v>
      </c>
      <c r="N20" s="88" t="s">
        <v>359</v>
      </c>
      <c r="O20" s="107">
        <f>14745-113</f>
        <v>14632</v>
      </c>
      <c r="P20" s="76">
        <f t="shared" si="0"/>
        <v>2412</v>
      </c>
      <c r="Q20" s="99">
        <v>28</v>
      </c>
      <c r="R20" s="610"/>
      <c r="S20" s="611"/>
      <c r="T20" s="45">
        <f t="shared" si="2"/>
        <v>409696</v>
      </c>
      <c r="U20" s="129" t="s">
        <v>113</v>
      </c>
      <c r="V20" s="150">
        <v>43217</v>
      </c>
      <c r="W20" s="147">
        <v>10706.8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43217</v>
      </c>
      <c r="GU20" s="152">
        <v>18928</v>
      </c>
      <c r="GV20" s="100" t="s">
        <v>316</v>
      </c>
      <c r="GW20" s="115"/>
      <c r="GX20" s="115"/>
      <c r="GY20" s="125"/>
      <c r="GZ20" s="93"/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61</v>
      </c>
      <c r="K21" s="501" t="s">
        <v>30</v>
      </c>
      <c r="L21" s="148">
        <v>11790</v>
      </c>
      <c r="M21" s="87">
        <v>43203</v>
      </c>
      <c r="N21" s="88" t="s">
        <v>355</v>
      </c>
      <c r="O21" s="107">
        <v>15105</v>
      </c>
      <c r="P21" s="153">
        <f t="shared" si="0"/>
        <v>3315</v>
      </c>
      <c r="Q21" s="99">
        <v>28</v>
      </c>
      <c r="R21" s="155"/>
      <c r="S21" s="120"/>
      <c r="T21" s="45">
        <f>Q21*O21</f>
        <v>422940</v>
      </c>
      <c r="U21" s="129" t="s">
        <v>113</v>
      </c>
      <c r="V21" s="150">
        <v>43215</v>
      </c>
      <c r="W21" s="147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43215</v>
      </c>
      <c r="GU21" s="138">
        <v>18928</v>
      </c>
      <c r="GV21" s="100" t="s">
        <v>317</v>
      </c>
      <c r="GW21" s="115"/>
      <c r="GX21" s="115"/>
      <c r="GY21" s="125"/>
      <c r="GZ21" s="93"/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293</v>
      </c>
      <c r="K22" s="501" t="s">
        <v>247</v>
      </c>
      <c r="L22" s="148">
        <v>22620</v>
      </c>
      <c r="M22" s="87">
        <v>43203</v>
      </c>
      <c r="N22" s="88" t="s">
        <v>361</v>
      </c>
      <c r="O22" s="107">
        <v>28430</v>
      </c>
      <c r="P22" s="153">
        <f t="shared" si="0"/>
        <v>5810</v>
      </c>
      <c r="Q22" s="99">
        <v>28</v>
      </c>
      <c r="R22" s="610"/>
      <c r="S22" s="611"/>
      <c r="T22" s="45">
        <f t="shared" si="2"/>
        <v>796040</v>
      </c>
      <c r="U22" s="129" t="s">
        <v>113</v>
      </c>
      <c r="V22" s="150">
        <v>43220</v>
      </c>
      <c r="W22" s="147">
        <v>20590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43220</v>
      </c>
      <c r="GU22" s="138"/>
      <c r="GV22" s="100"/>
      <c r="GW22" s="115"/>
      <c r="GX22" s="115"/>
      <c r="GY22" s="125"/>
      <c r="GZ22" s="93"/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331</v>
      </c>
      <c r="K23" s="501" t="s">
        <v>283</v>
      </c>
      <c r="L23" s="106">
        <v>24920</v>
      </c>
      <c r="M23" s="87">
        <v>43205</v>
      </c>
      <c r="N23" s="88"/>
      <c r="O23" s="107">
        <v>30160</v>
      </c>
      <c r="P23" s="153">
        <f t="shared" si="0"/>
        <v>5240</v>
      </c>
      <c r="Q23" s="99">
        <v>27.5</v>
      </c>
      <c r="R23" s="99"/>
      <c r="S23" s="99"/>
      <c r="T23" s="45">
        <f t="shared" si="2"/>
        <v>829400</v>
      </c>
      <c r="U23" s="156"/>
      <c r="V23" s="150"/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00"/>
      <c r="GW23" s="115"/>
      <c r="GX23" s="115"/>
      <c r="GY23" s="125"/>
      <c r="GZ23" s="93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61</v>
      </c>
      <c r="K24" s="501" t="s">
        <v>96</v>
      </c>
      <c r="L24" s="106">
        <v>1170</v>
      </c>
      <c r="M24" s="87">
        <v>43205</v>
      </c>
      <c r="N24" s="88" t="s">
        <v>362</v>
      </c>
      <c r="O24" s="107">
        <v>1170</v>
      </c>
      <c r="P24" s="153">
        <f t="shared" si="0"/>
        <v>0</v>
      </c>
      <c r="Q24" s="99">
        <v>27.5</v>
      </c>
      <c r="R24" s="99"/>
      <c r="S24" s="99"/>
      <c r="T24" s="45">
        <f t="shared" si="2"/>
        <v>32175</v>
      </c>
      <c r="U24" s="156" t="s">
        <v>113</v>
      </c>
      <c r="V24" s="150">
        <v>43220</v>
      </c>
      <c r="W24" s="157">
        <v>823.6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43220</v>
      </c>
      <c r="GU24" s="138"/>
      <c r="GV24" s="100"/>
      <c r="GW24" s="115"/>
      <c r="GX24" s="115"/>
      <c r="GY24" s="125"/>
      <c r="GZ24" s="93"/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528" t="s">
        <v>356</v>
      </c>
      <c r="K25" s="501" t="s">
        <v>283</v>
      </c>
      <c r="L25" s="106">
        <v>22650</v>
      </c>
      <c r="M25" s="87">
        <v>43206</v>
      </c>
      <c r="N25" s="586">
        <v>75</v>
      </c>
      <c r="O25" s="107">
        <v>22939</v>
      </c>
      <c r="P25" s="153">
        <f t="shared" si="0"/>
        <v>289</v>
      </c>
      <c r="Q25" s="99">
        <v>35.799999999999997</v>
      </c>
      <c r="R25" s="99"/>
      <c r="S25" s="99"/>
      <c r="T25" s="45">
        <f t="shared" si="2"/>
        <v>821216.2</v>
      </c>
      <c r="U25" s="156" t="s">
        <v>113</v>
      </c>
      <c r="V25" s="150">
        <v>43215</v>
      </c>
      <c r="W25" s="157"/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/>
      <c r="GU25" s="138"/>
      <c r="GV25" s="124"/>
      <c r="GW25" s="115"/>
      <c r="GX25" s="115"/>
      <c r="GY25" s="151"/>
      <c r="GZ25" s="93"/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287</v>
      </c>
      <c r="K26" s="501" t="s">
        <v>284</v>
      </c>
      <c r="L26" s="106">
        <v>17260</v>
      </c>
      <c r="M26" s="87">
        <v>43207</v>
      </c>
      <c r="N26" s="88"/>
      <c r="O26" s="107">
        <v>21820</v>
      </c>
      <c r="P26" s="153">
        <f t="shared" si="0"/>
        <v>4560</v>
      </c>
      <c r="Q26" s="99">
        <v>27.5</v>
      </c>
      <c r="R26" s="601"/>
      <c r="S26" s="602"/>
      <c r="T26" s="45">
        <f t="shared" si="2"/>
        <v>600050</v>
      </c>
      <c r="U26" s="471"/>
      <c r="V26" s="472"/>
      <c r="W26" s="157"/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/>
      <c r="GU26" s="138"/>
      <c r="GV26" s="124"/>
      <c r="GW26" s="115"/>
      <c r="GX26" s="115"/>
      <c r="GY26" s="151"/>
      <c r="GZ26" s="93"/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61</v>
      </c>
      <c r="K27" s="501" t="s">
        <v>284</v>
      </c>
      <c r="L27" s="106">
        <v>17820</v>
      </c>
      <c r="M27" s="87">
        <v>43208</v>
      </c>
      <c r="N27" s="88"/>
      <c r="O27" s="107">
        <v>22640</v>
      </c>
      <c r="P27" s="153">
        <f t="shared" si="0"/>
        <v>4820</v>
      </c>
      <c r="Q27" s="99">
        <v>27.5</v>
      </c>
      <c r="R27" s="99"/>
      <c r="S27" s="99"/>
      <c r="T27" s="45">
        <f t="shared" si="2"/>
        <v>622600</v>
      </c>
      <c r="U27" s="160"/>
      <c r="V27" s="161"/>
      <c r="W27" s="515"/>
      <c r="X27" s="162"/>
      <c r="Y27" s="163"/>
      <c r="Z27" s="164"/>
      <c r="AA27" s="165"/>
      <c r="AB27" s="164"/>
      <c r="AC27" s="166"/>
      <c r="AD27" s="167"/>
      <c r="AE27" s="162"/>
      <c r="AF27" s="162"/>
      <c r="AG27" s="162"/>
      <c r="AH27" s="163"/>
      <c r="AI27" s="164"/>
      <c r="AJ27" s="165"/>
      <c r="AK27" s="164"/>
      <c r="AL27" s="166"/>
      <c r="AM27" s="167"/>
      <c r="AN27" s="162"/>
      <c r="AO27" s="162"/>
      <c r="AP27" s="162"/>
      <c r="AQ27" s="163"/>
      <c r="AR27" s="164"/>
      <c r="AS27" s="165"/>
      <c r="AT27" s="164"/>
      <c r="AU27" s="166"/>
      <c r="AV27" s="167"/>
      <c r="AW27" s="162"/>
      <c r="AX27" s="162"/>
      <c r="AY27" s="162"/>
      <c r="AZ27" s="163"/>
      <c r="BA27" s="164"/>
      <c r="BB27" s="165"/>
      <c r="BC27" s="164"/>
      <c r="BD27" s="166"/>
      <c r="BE27" s="167"/>
      <c r="BF27" s="162"/>
      <c r="BG27" s="162"/>
      <c r="BH27" s="162"/>
      <c r="BI27" s="163"/>
      <c r="BJ27" s="164"/>
      <c r="BK27" s="165"/>
      <c r="BL27" s="164"/>
      <c r="BM27" s="166"/>
      <c r="BN27" s="167"/>
      <c r="BO27" s="162"/>
      <c r="BP27" s="162"/>
      <c r="BQ27" s="162"/>
      <c r="BR27" s="163"/>
      <c r="BS27" s="164"/>
      <c r="BT27" s="165"/>
      <c r="BU27" s="164"/>
      <c r="BV27" s="166"/>
      <c r="BW27" s="167"/>
      <c r="BX27" s="162"/>
      <c r="BY27" s="162"/>
      <c r="BZ27" s="162"/>
      <c r="CA27" s="163"/>
      <c r="CB27" s="164"/>
      <c r="CC27" s="165"/>
      <c r="CD27" s="164"/>
      <c r="CE27" s="166"/>
      <c r="CF27" s="167"/>
      <c r="CG27" s="162"/>
      <c r="CH27" s="162"/>
      <c r="CI27" s="162"/>
      <c r="CJ27" s="163"/>
      <c r="CK27" s="164"/>
      <c r="CL27" s="165"/>
      <c r="CM27" s="164"/>
      <c r="CN27" s="166"/>
      <c r="CO27" s="167"/>
      <c r="CP27" s="162"/>
      <c r="CQ27" s="162"/>
      <c r="CR27" s="162"/>
      <c r="CS27" s="163"/>
      <c r="CT27" s="164"/>
      <c r="CU27" s="165"/>
      <c r="CV27" s="516"/>
      <c r="CW27" s="166"/>
      <c r="CX27" s="167"/>
      <c r="CY27" s="162"/>
      <c r="CZ27" s="162"/>
      <c r="DA27" s="162"/>
      <c r="DB27" s="163"/>
      <c r="DC27" s="164"/>
      <c r="DD27" s="165"/>
      <c r="DE27" s="164"/>
      <c r="DF27" s="166"/>
      <c r="DG27" s="167"/>
      <c r="DH27" s="162"/>
      <c r="DI27" s="162"/>
      <c r="DJ27" s="162"/>
      <c r="DK27" s="163"/>
      <c r="DL27" s="164"/>
      <c r="DM27" s="165"/>
      <c r="DN27" s="164"/>
      <c r="DO27" s="166"/>
      <c r="DP27" s="167"/>
      <c r="DQ27" s="162"/>
      <c r="DR27" s="162"/>
      <c r="DS27" s="162"/>
      <c r="DT27" s="163"/>
      <c r="DU27" s="164"/>
      <c r="DV27" s="165"/>
      <c r="DW27" s="164"/>
      <c r="DX27" s="166"/>
      <c r="DY27" s="167"/>
      <c r="DZ27" s="162"/>
      <c r="EA27" s="162"/>
      <c r="EB27" s="162"/>
      <c r="EC27" s="163"/>
      <c r="ED27" s="164"/>
      <c r="EE27" s="165"/>
      <c r="EF27" s="164"/>
      <c r="EG27" s="166"/>
      <c r="EH27" s="167"/>
      <c r="EI27" s="162"/>
      <c r="EJ27" s="162"/>
      <c r="EK27" s="162"/>
      <c r="EL27" s="163"/>
      <c r="EM27" s="164"/>
      <c r="EN27" s="165"/>
      <c r="EO27" s="164"/>
      <c r="EP27" s="166"/>
      <c r="EQ27" s="167"/>
      <c r="ER27" s="162"/>
      <c r="ES27" s="162"/>
      <c r="ET27" s="162"/>
      <c r="EU27" s="163"/>
      <c r="EV27" s="164"/>
      <c r="EW27" s="165"/>
      <c r="EX27" s="164"/>
      <c r="EY27" s="166"/>
      <c r="EZ27" s="167"/>
      <c r="FA27" s="162"/>
      <c r="FB27" s="162"/>
      <c r="FC27" s="162"/>
      <c r="FD27" s="163"/>
      <c r="FE27" s="164"/>
      <c r="FF27" s="165"/>
      <c r="FG27" s="164"/>
      <c r="FH27" s="166"/>
      <c r="FI27" s="167"/>
      <c r="FJ27" s="162"/>
      <c r="FK27" s="162"/>
      <c r="FL27" s="162"/>
      <c r="FM27" s="163"/>
      <c r="FN27" s="164"/>
      <c r="FO27" s="165"/>
      <c r="FP27" s="164"/>
      <c r="FQ27" s="166"/>
      <c r="FR27" s="167"/>
      <c r="FS27" s="162"/>
      <c r="FT27" s="162"/>
      <c r="FU27" s="162"/>
      <c r="FV27" s="163"/>
      <c r="FW27" s="164"/>
      <c r="FX27" s="165"/>
      <c r="FY27" s="164"/>
      <c r="FZ27" s="166"/>
      <c r="GA27" s="167"/>
      <c r="GB27" s="162"/>
      <c r="GC27" s="162"/>
      <c r="GD27" s="162"/>
      <c r="GE27" s="163"/>
      <c r="GF27" s="164"/>
      <c r="GG27" s="165"/>
      <c r="GH27" s="164"/>
      <c r="GI27" s="166"/>
      <c r="GJ27" s="167"/>
      <c r="GK27" s="162"/>
      <c r="GL27" s="162"/>
      <c r="GM27" s="162"/>
      <c r="GN27" s="163"/>
      <c r="GO27" s="164"/>
      <c r="GP27" s="165"/>
      <c r="GQ27" s="164"/>
      <c r="GR27" s="166"/>
      <c r="GS27" s="167"/>
      <c r="GT27" s="168"/>
      <c r="GU27" s="138"/>
      <c r="GV27" s="124"/>
      <c r="GW27" s="115"/>
      <c r="GX27" s="115"/>
      <c r="GY27" s="151"/>
      <c r="GZ27" s="93"/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330</v>
      </c>
      <c r="K28" s="501" t="s">
        <v>324</v>
      </c>
      <c r="L28" s="106">
        <v>18870</v>
      </c>
      <c r="M28" s="87">
        <v>43209</v>
      </c>
      <c r="N28" s="88"/>
      <c r="O28" s="107">
        <v>28920</v>
      </c>
      <c r="P28" s="153">
        <f t="shared" si="0"/>
        <v>10050</v>
      </c>
      <c r="Q28" s="99">
        <v>27.5</v>
      </c>
      <c r="R28" s="99"/>
      <c r="S28" s="99"/>
      <c r="T28" s="45">
        <f t="shared" si="2"/>
        <v>795300</v>
      </c>
      <c r="U28" s="160"/>
      <c r="V28" s="161"/>
      <c r="W28" s="515"/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168"/>
      <c r="GU28" s="138"/>
      <c r="GV28" s="100"/>
      <c r="GW28" s="115"/>
      <c r="GX28" s="115"/>
      <c r="GY28" s="151"/>
      <c r="GZ28" s="93"/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329</v>
      </c>
      <c r="K29" s="507" t="s">
        <v>325</v>
      </c>
      <c r="L29" s="106">
        <v>11500</v>
      </c>
      <c r="M29" s="87">
        <v>43209</v>
      </c>
      <c r="N29" s="88"/>
      <c r="O29" s="107">
        <v>9385</v>
      </c>
      <c r="P29" s="153">
        <f t="shared" si="0"/>
        <v>-2115</v>
      </c>
      <c r="Q29" s="99">
        <v>27.5</v>
      </c>
      <c r="R29" s="99"/>
      <c r="S29" s="99"/>
      <c r="T29" s="45">
        <f t="shared" si="2"/>
        <v>258087.5</v>
      </c>
      <c r="U29" s="156"/>
      <c r="V29" s="150"/>
      <c r="W29" s="157"/>
      <c r="X29" s="112"/>
      <c r="Y29" s="111"/>
      <c r="Z29" s="132"/>
      <c r="AA29" s="133"/>
      <c r="AB29" s="132"/>
      <c r="AC29" s="134"/>
      <c r="AD29" s="135"/>
      <c r="AE29" s="112"/>
      <c r="AF29" s="112"/>
      <c r="AG29" s="112"/>
      <c r="AH29" s="111"/>
      <c r="AI29" s="132"/>
      <c r="AJ29" s="133"/>
      <c r="AK29" s="132"/>
      <c r="AL29" s="134"/>
      <c r="AM29" s="135"/>
      <c r="AN29" s="112"/>
      <c r="AO29" s="112"/>
      <c r="AP29" s="112"/>
      <c r="AQ29" s="111"/>
      <c r="AR29" s="132"/>
      <c r="AS29" s="133"/>
      <c r="AT29" s="132"/>
      <c r="AU29" s="134"/>
      <c r="AV29" s="135"/>
      <c r="AW29" s="112"/>
      <c r="AX29" s="112"/>
      <c r="AY29" s="112"/>
      <c r="AZ29" s="111"/>
      <c r="BA29" s="132"/>
      <c r="BB29" s="133"/>
      <c r="BC29" s="132"/>
      <c r="BD29" s="134"/>
      <c r="BE29" s="135"/>
      <c r="BF29" s="112"/>
      <c r="BG29" s="112"/>
      <c r="BH29" s="112"/>
      <c r="BI29" s="111"/>
      <c r="BJ29" s="132"/>
      <c r="BK29" s="133"/>
      <c r="BL29" s="132"/>
      <c r="BM29" s="134"/>
      <c r="BN29" s="135"/>
      <c r="BO29" s="112"/>
      <c r="BP29" s="112"/>
      <c r="BQ29" s="112"/>
      <c r="BR29" s="111"/>
      <c r="BS29" s="132"/>
      <c r="BT29" s="133"/>
      <c r="BU29" s="132"/>
      <c r="BV29" s="134"/>
      <c r="BW29" s="135"/>
      <c r="BX29" s="112"/>
      <c r="BY29" s="112"/>
      <c r="BZ29" s="112"/>
      <c r="CA29" s="111"/>
      <c r="CB29" s="132"/>
      <c r="CC29" s="133"/>
      <c r="CD29" s="132"/>
      <c r="CE29" s="134"/>
      <c r="CF29" s="135"/>
      <c r="CG29" s="112"/>
      <c r="CH29" s="112"/>
      <c r="CI29" s="112"/>
      <c r="CJ29" s="111"/>
      <c r="CK29" s="132"/>
      <c r="CL29" s="133"/>
      <c r="CM29" s="132"/>
      <c r="CN29" s="134"/>
      <c r="CO29" s="135"/>
      <c r="CP29" s="112"/>
      <c r="CQ29" s="112"/>
      <c r="CR29" s="112"/>
      <c r="CS29" s="111"/>
      <c r="CT29" s="132"/>
      <c r="CU29" s="133"/>
      <c r="CV29" s="136"/>
      <c r="CW29" s="134"/>
      <c r="CX29" s="135"/>
      <c r="CY29" s="112"/>
      <c r="CZ29" s="112"/>
      <c r="DA29" s="112"/>
      <c r="DB29" s="111"/>
      <c r="DC29" s="132"/>
      <c r="DD29" s="133"/>
      <c r="DE29" s="132"/>
      <c r="DF29" s="134"/>
      <c r="DG29" s="135"/>
      <c r="DH29" s="112"/>
      <c r="DI29" s="112"/>
      <c r="DJ29" s="112"/>
      <c r="DK29" s="111"/>
      <c r="DL29" s="132"/>
      <c r="DM29" s="133"/>
      <c r="DN29" s="132"/>
      <c r="DO29" s="134"/>
      <c r="DP29" s="135"/>
      <c r="DQ29" s="112"/>
      <c r="DR29" s="112"/>
      <c r="DS29" s="112"/>
      <c r="DT29" s="111"/>
      <c r="DU29" s="132"/>
      <c r="DV29" s="133"/>
      <c r="DW29" s="132"/>
      <c r="DX29" s="134"/>
      <c r="DY29" s="135"/>
      <c r="DZ29" s="112"/>
      <c r="EA29" s="112"/>
      <c r="EB29" s="112"/>
      <c r="EC29" s="111"/>
      <c r="ED29" s="132"/>
      <c r="EE29" s="133"/>
      <c r="EF29" s="132"/>
      <c r="EG29" s="134"/>
      <c r="EH29" s="135"/>
      <c r="EI29" s="112"/>
      <c r="EJ29" s="112"/>
      <c r="EK29" s="112"/>
      <c r="EL29" s="111"/>
      <c r="EM29" s="132"/>
      <c r="EN29" s="133"/>
      <c r="EO29" s="132"/>
      <c r="EP29" s="134"/>
      <c r="EQ29" s="135"/>
      <c r="ER29" s="112"/>
      <c r="ES29" s="112"/>
      <c r="ET29" s="112"/>
      <c r="EU29" s="111"/>
      <c r="EV29" s="132"/>
      <c r="EW29" s="133"/>
      <c r="EX29" s="132"/>
      <c r="EY29" s="134"/>
      <c r="EZ29" s="135"/>
      <c r="FA29" s="112"/>
      <c r="FB29" s="112"/>
      <c r="FC29" s="112"/>
      <c r="FD29" s="111"/>
      <c r="FE29" s="132"/>
      <c r="FF29" s="133"/>
      <c r="FG29" s="132"/>
      <c r="FH29" s="134"/>
      <c r="FI29" s="135"/>
      <c r="FJ29" s="112"/>
      <c r="FK29" s="112"/>
      <c r="FL29" s="112"/>
      <c r="FM29" s="111"/>
      <c r="FN29" s="132"/>
      <c r="FO29" s="133"/>
      <c r="FP29" s="132"/>
      <c r="FQ29" s="134"/>
      <c r="FR29" s="135"/>
      <c r="FS29" s="112"/>
      <c r="FT29" s="112"/>
      <c r="FU29" s="112"/>
      <c r="FV29" s="111"/>
      <c r="FW29" s="132"/>
      <c r="FX29" s="133"/>
      <c r="FY29" s="132"/>
      <c r="FZ29" s="134"/>
      <c r="GA29" s="135"/>
      <c r="GB29" s="112"/>
      <c r="GC29" s="112"/>
      <c r="GD29" s="112"/>
      <c r="GE29" s="111"/>
      <c r="GF29" s="132"/>
      <c r="GG29" s="133"/>
      <c r="GH29" s="132"/>
      <c r="GI29" s="134"/>
      <c r="GJ29" s="135"/>
      <c r="GK29" s="112"/>
      <c r="GL29" s="112"/>
      <c r="GM29" s="112"/>
      <c r="GN29" s="111"/>
      <c r="GO29" s="132"/>
      <c r="GP29" s="133"/>
      <c r="GQ29" s="132"/>
      <c r="GR29" s="134"/>
      <c r="GS29" s="135"/>
      <c r="GT29" s="137"/>
      <c r="GU29" s="138">
        <v>18928</v>
      </c>
      <c r="GV29" s="104" t="s">
        <v>337</v>
      </c>
      <c r="GW29" s="98"/>
      <c r="GX29" s="115"/>
      <c r="GY29" s="151"/>
      <c r="GZ29" s="93"/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577" t="s">
        <v>326</v>
      </c>
      <c r="K30" s="578" t="s">
        <v>98</v>
      </c>
      <c r="L30" s="579">
        <v>1883.4</v>
      </c>
      <c r="M30" s="580">
        <v>43210</v>
      </c>
      <c r="N30" s="204" t="s">
        <v>344</v>
      </c>
      <c r="O30" s="581">
        <v>1883.4</v>
      </c>
      <c r="P30" s="153">
        <f t="shared" si="0"/>
        <v>0</v>
      </c>
      <c r="Q30" s="99">
        <v>70.5</v>
      </c>
      <c r="R30" s="99"/>
      <c r="S30" s="99"/>
      <c r="T30" s="575">
        <f t="shared" si="2"/>
        <v>132779.70000000001</v>
      </c>
      <c r="U30" s="156" t="s">
        <v>113</v>
      </c>
      <c r="V30" s="150">
        <v>43213</v>
      </c>
      <c r="W30" s="515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/>
      <c r="GV30" s="100"/>
      <c r="GW30" s="115"/>
      <c r="GX30" s="115"/>
      <c r="GY30" s="151"/>
      <c r="GZ30" s="93"/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328</v>
      </c>
      <c r="K31" s="507" t="s">
        <v>30</v>
      </c>
      <c r="L31" s="106">
        <v>12130</v>
      </c>
      <c r="M31" s="87">
        <v>43210</v>
      </c>
      <c r="N31" s="88"/>
      <c r="O31" s="107">
        <v>15410</v>
      </c>
      <c r="P31" s="153">
        <f t="shared" si="0"/>
        <v>3280</v>
      </c>
      <c r="Q31" s="99">
        <v>27.5</v>
      </c>
      <c r="R31" s="99"/>
      <c r="S31" s="99"/>
      <c r="T31" s="45">
        <f t="shared" si="2"/>
        <v>423775</v>
      </c>
      <c r="U31" s="160"/>
      <c r="V31" s="161"/>
      <c r="W31" s="515"/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168"/>
      <c r="GU31" s="138">
        <v>18924</v>
      </c>
      <c r="GV31" s="100" t="s">
        <v>338</v>
      </c>
      <c r="GW31" s="101"/>
      <c r="GX31" s="115"/>
      <c r="GY31" s="151"/>
      <c r="GZ31" s="93"/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327</v>
      </c>
      <c r="K32" s="507" t="s">
        <v>119</v>
      </c>
      <c r="L32" s="106">
        <v>18690</v>
      </c>
      <c r="M32" s="87">
        <v>43210</v>
      </c>
      <c r="N32" s="88"/>
      <c r="O32" s="107">
        <v>23440</v>
      </c>
      <c r="P32" s="153">
        <f t="shared" si="0"/>
        <v>4750</v>
      </c>
      <c r="Q32" s="99">
        <v>27.5</v>
      </c>
      <c r="R32" s="99"/>
      <c r="S32" s="99"/>
      <c r="T32" s="45">
        <f t="shared" si="2"/>
        <v>644600</v>
      </c>
      <c r="U32" s="160"/>
      <c r="V32" s="161"/>
      <c r="W32" s="515"/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168"/>
      <c r="GU32" s="138"/>
      <c r="GV32" s="100"/>
      <c r="GW32" s="115"/>
      <c r="GX32" s="115"/>
      <c r="GY32" s="151"/>
      <c r="GZ32" s="93"/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346</v>
      </c>
      <c r="K33" s="507" t="s">
        <v>345</v>
      </c>
      <c r="L33" s="106">
        <v>25570</v>
      </c>
      <c r="M33" s="87">
        <v>43212</v>
      </c>
      <c r="N33" s="88"/>
      <c r="O33" s="107">
        <v>30815</v>
      </c>
      <c r="P33" s="153">
        <f t="shared" si="0"/>
        <v>5245</v>
      </c>
      <c r="Q33" s="99">
        <v>27</v>
      </c>
      <c r="R33" s="99"/>
      <c r="S33" s="99"/>
      <c r="T33" s="45">
        <f t="shared" si="2"/>
        <v>832005</v>
      </c>
      <c r="U33" s="160"/>
      <c r="V33" s="161"/>
      <c r="W33" s="515"/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168"/>
      <c r="GU33" s="138">
        <v>23856</v>
      </c>
      <c r="GV33" s="100" t="s">
        <v>363</v>
      </c>
      <c r="GW33" s="115"/>
      <c r="GX33" s="115"/>
      <c r="GY33" s="151"/>
      <c r="GZ33" s="93"/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61</v>
      </c>
      <c r="K34" s="507" t="s">
        <v>45</v>
      </c>
      <c r="L34" s="106"/>
      <c r="M34" s="87">
        <v>43212</v>
      </c>
      <c r="N34" s="88"/>
      <c r="O34" s="107">
        <v>1250</v>
      </c>
      <c r="P34" s="153">
        <f t="shared" si="0"/>
        <v>1250</v>
      </c>
      <c r="Q34" s="99">
        <v>27</v>
      </c>
      <c r="R34" s="99"/>
      <c r="S34" s="99"/>
      <c r="T34" s="45">
        <f t="shared" si="2"/>
        <v>33750</v>
      </c>
      <c r="U34" s="160"/>
      <c r="V34" s="161"/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/>
      <c r="GV34" s="100"/>
      <c r="GW34" s="115"/>
      <c r="GX34" s="115"/>
      <c r="GY34" s="151"/>
      <c r="GZ34" s="93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577" t="s">
        <v>270</v>
      </c>
      <c r="K35" s="507" t="s">
        <v>283</v>
      </c>
      <c r="L35" s="106">
        <v>23450</v>
      </c>
      <c r="M35" s="87">
        <v>43213</v>
      </c>
      <c r="N35" s="88"/>
      <c r="O35" s="107">
        <v>23562</v>
      </c>
      <c r="P35" s="153">
        <f t="shared" si="0"/>
        <v>112</v>
      </c>
      <c r="Q35" s="99">
        <v>36.299999999999997</v>
      </c>
      <c r="R35" s="99"/>
      <c r="S35" s="99"/>
      <c r="T35" s="45">
        <f t="shared" si="2"/>
        <v>855300.6</v>
      </c>
      <c r="U35" s="160"/>
      <c r="V35" s="161"/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168"/>
      <c r="GU35" s="138"/>
      <c r="GV35" s="100"/>
      <c r="GW35" s="115"/>
      <c r="GX35" s="115"/>
      <c r="GY35" s="151"/>
      <c r="GZ35" s="93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95</v>
      </c>
      <c r="K36" s="507" t="s">
        <v>284</v>
      </c>
      <c r="L36" s="106">
        <v>17920</v>
      </c>
      <c r="M36" s="87">
        <v>43214</v>
      </c>
      <c r="N36" s="88"/>
      <c r="O36" s="107">
        <v>22815</v>
      </c>
      <c r="P36" s="153">
        <f t="shared" si="0"/>
        <v>4895</v>
      </c>
      <c r="Q36" s="99">
        <v>27</v>
      </c>
      <c r="R36" s="99"/>
      <c r="S36" s="99"/>
      <c r="T36" s="45">
        <f t="shared" si="2"/>
        <v>616005</v>
      </c>
      <c r="U36" s="156"/>
      <c r="V36" s="150"/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168"/>
      <c r="GU36" s="138"/>
      <c r="GV36" s="100"/>
      <c r="GW36" s="115"/>
      <c r="GX36" s="115"/>
      <c r="GY36" s="151"/>
      <c r="GZ36" s="93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95</v>
      </c>
      <c r="K37" s="501" t="s">
        <v>119</v>
      </c>
      <c r="L37" s="106">
        <v>17820</v>
      </c>
      <c r="M37" s="87">
        <v>43215</v>
      </c>
      <c r="N37" s="88"/>
      <c r="O37" s="107">
        <v>22790</v>
      </c>
      <c r="P37" s="153">
        <f t="shared" si="0"/>
        <v>4970</v>
      </c>
      <c r="Q37" s="99">
        <v>27</v>
      </c>
      <c r="R37" s="99"/>
      <c r="S37" s="99"/>
      <c r="T37" s="45">
        <f t="shared" si="2"/>
        <v>615330</v>
      </c>
      <c r="U37" s="156"/>
      <c r="V37" s="150"/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517"/>
      <c r="GU37" s="138"/>
      <c r="GV37" s="100"/>
      <c r="GW37" s="115"/>
      <c r="GX37" s="115"/>
      <c r="GY37" s="151"/>
      <c r="GZ37" s="93"/>
      <c r="HA37" s="118"/>
      <c r="HB37" s="118"/>
    </row>
    <row r="38" spans="1:210" ht="18.75" x14ac:dyDescent="0.3">
      <c r="B38" s="118"/>
      <c r="C38" s="126"/>
      <c r="D38" s="41"/>
      <c r="E38" s="42"/>
      <c r="F38" s="43"/>
      <c r="G38" s="44"/>
      <c r="H38" s="45"/>
      <c r="I38" s="46"/>
      <c r="J38" s="158" t="s">
        <v>349</v>
      </c>
      <c r="K38" s="501" t="s">
        <v>347</v>
      </c>
      <c r="L38" s="106">
        <v>12220</v>
      </c>
      <c r="M38" s="87">
        <v>43216</v>
      </c>
      <c r="N38" s="88"/>
      <c r="O38" s="107">
        <v>8920</v>
      </c>
      <c r="P38" s="153">
        <f t="shared" si="0"/>
        <v>-3300</v>
      </c>
      <c r="Q38" s="99">
        <v>27</v>
      </c>
      <c r="R38" s="99"/>
      <c r="S38" s="99"/>
      <c r="T38" s="45">
        <f t="shared" si="2"/>
        <v>240840</v>
      </c>
      <c r="U38" s="156"/>
      <c r="V38" s="150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>
        <v>18926</v>
      </c>
      <c r="GV38" s="100" t="s">
        <v>364</v>
      </c>
      <c r="GW38" s="115"/>
      <c r="GX38" s="115"/>
      <c r="GY38" s="151"/>
      <c r="GZ38" s="93"/>
      <c r="HA38" s="118"/>
      <c r="HB38" s="118"/>
    </row>
    <row r="39" spans="1:210" ht="18.75" x14ac:dyDescent="0.3">
      <c r="B39" s="118"/>
      <c r="C39" s="126"/>
      <c r="D39" s="41"/>
      <c r="E39" s="42"/>
      <c r="F39" s="43"/>
      <c r="G39" s="44"/>
      <c r="H39" s="45"/>
      <c r="I39" s="46"/>
      <c r="J39" s="158" t="s">
        <v>350</v>
      </c>
      <c r="K39" s="501" t="s">
        <v>283</v>
      </c>
      <c r="L39" s="106">
        <v>18600</v>
      </c>
      <c r="M39" s="87">
        <v>43216</v>
      </c>
      <c r="N39" s="88"/>
      <c r="O39" s="107">
        <v>29660</v>
      </c>
      <c r="P39" s="153">
        <f t="shared" si="0"/>
        <v>11060</v>
      </c>
      <c r="Q39" s="99">
        <v>27</v>
      </c>
      <c r="R39" s="99"/>
      <c r="S39" s="99"/>
      <c r="T39" s="45">
        <f t="shared" si="2"/>
        <v>800820</v>
      </c>
      <c r="U39" s="156"/>
      <c r="V39" s="150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517"/>
      <c r="GU39" s="138"/>
      <c r="GV39" s="100"/>
      <c r="GW39" s="115"/>
      <c r="GX39" s="115"/>
      <c r="GY39" s="151"/>
      <c r="GZ39" s="93"/>
      <c r="HA39" s="118"/>
      <c r="HB39" s="118"/>
    </row>
    <row r="40" spans="1:210" ht="18.75" x14ac:dyDescent="0.3">
      <c r="B40" s="118"/>
      <c r="C40" s="126"/>
      <c r="D40" s="41"/>
      <c r="E40" s="42"/>
      <c r="F40" s="43"/>
      <c r="G40" s="44"/>
      <c r="H40" s="45"/>
      <c r="I40" s="46"/>
      <c r="J40" s="158" t="s">
        <v>351</v>
      </c>
      <c r="K40" s="501" t="s">
        <v>283</v>
      </c>
      <c r="L40" s="106">
        <v>20240</v>
      </c>
      <c r="M40" s="87">
        <v>43217</v>
      </c>
      <c r="N40" s="88"/>
      <c r="O40" s="107">
        <v>30630</v>
      </c>
      <c r="P40" s="153">
        <f t="shared" si="0"/>
        <v>10390</v>
      </c>
      <c r="Q40" s="99">
        <v>27</v>
      </c>
      <c r="R40" s="99"/>
      <c r="S40" s="99"/>
      <c r="T40" s="45">
        <f t="shared" si="2"/>
        <v>827010</v>
      </c>
      <c r="U40" s="160"/>
      <c r="V40" s="161"/>
      <c r="W40" s="515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516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151"/>
      <c r="GZ40" s="93"/>
      <c r="HA40" s="118"/>
      <c r="HB40" s="118"/>
    </row>
    <row r="41" spans="1:210" ht="3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348</v>
      </c>
      <c r="K41" s="501" t="s">
        <v>347</v>
      </c>
      <c r="L41" s="106">
        <v>12090</v>
      </c>
      <c r="M41" s="87">
        <v>43218</v>
      </c>
      <c r="N41" s="88"/>
      <c r="O41" s="107">
        <v>9040</v>
      </c>
      <c r="P41" s="153">
        <f t="shared" si="0"/>
        <v>-3050</v>
      </c>
      <c r="Q41" s="99">
        <v>27</v>
      </c>
      <c r="R41" s="99"/>
      <c r="S41" s="99"/>
      <c r="T41" s="45">
        <f t="shared" si="2"/>
        <v>244080</v>
      </c>
      <c r="U41" s="160"/>
      <c r="V41" s="518"/>
      <c r="W41" s="519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>
        <v>18926</v>
      </c>
      <c r="GV41" s="124" t="s">
        <v>365</v>
      </c>
      <c r="GW41" s="115"/>
      <c r="GX41" s="115"/>
      <c r="GY41" s="125"/>
      <c r="GZ41" s="93"/>
      <c r="HA41" s="118"/>
      <c r="HB41" s="118"/>
    </row>
    <row r="42" spans="1:210" ht="18.75" x14ac:dyDescent="0.3">
      <c r="B42" s="118"/>
      <c r="C42" s="118"/>
      <c r="D42" s="41"/>
      <c r="E42" s="42"/>
      <c r="F42" s="43"/>
      <c r="G42" s="44"/>
      <c r="H42" s="45"/>
      <c r="I42" s="46"/>
      <c r="J42" s="585" t="s">
        <v>353</v>
      </c>
      <c r="K42" s="501" t="s">
        <v>352</v>
      </c>
      <c r="L42" s="106">
        <v>25600</v>
      </c>
      <c r="M42" s="87">
        <v>43219</v>
      </c>
      <c r="N42" s="88"/>
      <c r="O42" s="107">
        <v>30670</v>
      </c>
      <c r="P42" s="153">
        <f t="shared" si="0"/>
        <v>5070</v>
      </c>
      <c r="Q42" s="169">
        <v>26.5</v>
      </c>
      <c r="R42" s="169"/>
      <c r="S42" s="169"/>
      <c r="T42" s="45">
        <f t="shared" si="2"/>
        <v>812755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5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577" t="s">
        <v>270</v>
      </c>
      <c r="K43" s="501" t="s">
        <v>40</v>
      </c>
      <c r="L43" s="106">
        <v>19260</v>
      </c>
      <c r="M43" s="87">
        <v>43220</v>
      </c>
      <c r="N43" s="88"/>
      <c r="O43" s="107">
        <v>19315.5</v>
      </c>
      <c r="P43" s="153">
        <f t="shared" si="0"/>
        <v>55.5</v>
      </c>
      <c r="Q43" s="169">
        <v>34.700000000000003</v>
      </c>
      <c r="R43" s="610"/>
      <c r="S43" s="611"/>
      <c r="T43" s="45">
        <f t="shared" si="2"/>
        <v>670247.85000000009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5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7"/>
      <c r="L44" s="106"/>
      <c r="M44" s="87"/>
      <c r="N44" s="88"/>
      <c r="O44" s="107"/>
      <c r="P44" s="153">
        <f t="shared" si="0"/>
        <v>0</v>
      </c>
      <c r="Q44" s="169"/>
      <c r="R44" s="562"/>
      <c r="S44" s="563"/>
      <c r="T44" s="45">
        <f t="shared" si="2"/>
        <v>0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5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7"/>
      <c r="L45" s="106"/>
      <c r="M45" s="87"/>
      <c r="N45" s="88"/>
      <c r="O45" s="107"/>
      <c r="P45" s="153">
        <f t="shared" si="0"/>
        <v>0</v>
      </c>
      <c r="Q45" s="169"/>
      <c r="R45" s="562"/>
      <c r="S45" s="563"/>
      <c r="T45" s="45">
        <f t="shared" si="2"/>
        <v>0</v>
      </c>
      <c r="U45" s="171"/>
      <c r="V45" s="172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51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1"/>
      <c r="L46" s="106"/>
      <c r="M46" s="87"/>
      <c r="N46" s="88"/>
      <c r="O46" s="107"/>
      <c r="P46" s="153">
        <f t="shared" si="0"/>
        <v>0</v>
      </c>
      <c r="Q46" s="175"/>
      <c r="R46" s="99"/>
      <c r="S46" s="99"/>
      <c r="T46" s="45">
        <f t="shared" si="2"/>
        <v>0</v>
      </c>
      <c r="U46" s="160"/>
      <c r="V46" s="161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125"/>
      <c r="GZ46" s="93"/>
      <c r="HA46" s="118"/>
      <c r="HB46" s="118"/>
    </row>
    <row r="47" spans="1:210" ht="18.75" x14ac:dyDescent="0.3">
      <c r="B47" s="118"/>
      <c r="C47" s="118"/>
      <c r="D47" s="41"/>
      <c r="E47" s="42"/>
      <c r="F47" s="43"/>
      <c r="G47" s="44"/>
      <c r="H47" s="45"/>
      <c r="I47" s="46"/>
      <c r="J47" s="158"/>
      <c r="K47" s="505"/>
      <c r="L47" s="506"/>
      <c r="M47" s="87"/>
      <c r="N47" s="176"/>
      <c r="O47" s="107"/>
      <c r="P47" s="153">
        <f t="shared" si="0"/>
        <v>0</v>
      </c>
      <c r="Q47" s="492"/>
      <c r="R47" s="493"/>
      <c r="S47" s="177"/>
      <c r="T47" s="465">
        <f>Q47*O47+7.35</f>
        <v>7.35</v>
      </c>
      <c r="U47" s="471"/>
      <c r="V47" s="494"/>
      <c r="W47" s="178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24"/>
      <c r="GW47" s="115"/>
      <c r="GX47" s="115"/>
      <c r="GY47" s="125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58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25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69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84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85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7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58"/>
      <c r="K53" s="501"/>
      <c r="L53" s="106"/>
      <c r="M53" s="87"/>
      <c r="N53" s="88"/>
      <c r="O53" s="107"/>
      <c r="P53" s="153">
        <f t="shared" si="0"/>
        <v>0</v>
      </c>
      <c r="Q53" s="169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8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125"/>
      <c r="GZ55" s="93"/>
      <c r="HA55" s="118"/>
      <c r="HB55" s="118"/>
    </row>
    <row r="56" spans="1:210" ht="18.75" x14ac:dyDescent="0.3">
      <c r="A56"/>
      <c r="B56" s="118"/>
      <c r="C56" s="118"/>
      <c r="D56" s="41"/>
      <c r="E56" s="42"/>
      <c r="F56" s="43"/>
      <c r="G56" s="44"/>
      <c r="H56" s="45"/>
      <c r="I56" s="46"/>
      <c r="J56" s="504"/>
      <c r="K56" s="501"/>
      <c r="L56" s="106"/>
      <c r="M56" s="87"/>
      <c r="N56" s="88"/>
      <c r="O56" s="107"/>
      <c r="P56" s="153">
        <f t="shared" si="0"/>
        <v>0</v>
      </c>
      <c r="Q56" s="99"/>
      <c r="R56" s="169"/>
      <c r="S56" s="169"/>
      <c r="T56" s="45">
        <f>Q56*O56</f>
        <v>0</v>
      </c>
      <c r="U56" s="156"/>
      <c r="V56" s="150"/>
      <c r="W56" s="181"/>
      <c r="X56" s="112"/>
      <c r="Y56" s="111"/>
      <c r="Z56" s="132"/>
      <c r="AA56" s="133"/>
      <c r="AB56" s="132"/>
      <c r="AC56" s="134"/>
      <c r="AD56" s="135"/>
      <c r="AE56" s="112"/>
      <c r="AF56" s="112"/>
      <c r="AG56" s="112"/>
      <c r="AH56" s="111"/>
      <c r="AI56" s="132"/>
      <c r="AJ56" s="133"/>
      <c r="AK56" s="132"/>
      <c r="AL56" s="134"/>
      <c r="AM56" s="135"/>
      <c r="AN56" s="112"/>
      <c r="AO56" s="112"/>
      <c r="AP56" s="112"/>
      <c r="AQ56" s="111"/>
      <c r="AR56" s="132"/>
      <c r="AS56" s="133"/>
      <c r="AT56" s="132"/>
      <c r="AU56" s="134"/>
      <c r="AV56" s="135"/>
      <c r="AW56" s="112"/>
      <c r="AX56" s="112"/>
      <c r="AY56" s="112"/>
      <c r="AZ56" s="111"/>
      <c r="BA56" s="132"/>
      <c r="BB56" s="133"/>
      <c r="BC56" s="132"/>
      <c r="BD56" s="134"/>
      <c r="BE56" s="135"/>
      <c r="BF56" s="112"/>
      <c r="BG56" s="112"/>
      <c r="BH56" s="112"/>
      <c r="BI56" s="111"/>
      <c r="BJ56" s="132"/>
      <c r="BK56" s="133"/>
      <c r="BL56" s="132"/>
      <c r="BM56" s="134"/>
      <c r="BN56" s="135"/>
      <c r="BO56" s="112"/>
      <c r="BP56" s="112"/>
      <c r="BQ56" s="112"/>
      <c r="BR56" s="111"/>
      <c r="BS56" s="132"/>
      <c r="BT56" s="133"/>
      <c r="BU56" s="132"/>
      <c r="BV56" s="134"/>
      <c r="BW56" s="135"/>
      <c r="BX56" s="112"/>
      <c r="BY56" s="112"/>
      <c r="BZ56" s="112"/>
      <c r="CA56" s="111"/>
      <c r="CB56" s="132"/>
      <c r="CC56" s="133"/>
      <c r="CD56" s="132"/>
      <c r="CE56" s="134"/>
      <c r="CF56" s="135"/>
      <c r="CG56" s="112"/>
      <c r="CH56" s="112"/>
      <c r="CI56" s="112"/>
      <c r="CJ56" s="111"/>
      <c r="CK56" s="132"/>
      <c r="CL56" s="133"/>
      <c r="CM56" s="132"/>
      <c r="CN56" s="134"/>
      <c r="CO56" s="135"/>
      <c r="CP56" s="112"/>
      <c r="CQ56" s="112"/>
      <c r="CR56" s="112"/>
      <c r="CS56" s="111"/>
      <c r="CT56" s="132"/>
      <c r="CU56" s="133"/>
      <c r="CV56" s="132"/>
      <c r="CW56" s="134"/>
      <c r="CX56" s="135"/>
      <c r="CY56" s="112"/>
      <c r="CZ56" s="112"/>
      <c r="DA56" s="112"/>
      <c r="DB56" s="111"/>
      <c r="DC56" s="132"/>
      <c r="DD56" s="133"/>
      <c r="DE56" s="132"/>
      <c r="DF56" s="134"/>
      <c r="DG56" s="135"/>
      <c r="DH56" s="112"/>
      <c r="DI56" s="112"/>
      <c r="DJ56" s="112"/>
      <c r="DK56" s="111"/>
      <c r="DL56" s="132"/>
      <c r="DM56" s="133"/>
      <c r="DN56" s="132"/>
      <c r="DO56" s="134"/>
      <c r="DP56" s="135"/>
      <c r="DQ56" s="112"/>
      <c r="DR56" s="112"/>
      <c r="DS56" s="112"/>
      <c r="DT56" s="111"/>
      <c r="DU56" s="132"/>
      <c r="DV56" s="133"/>
      <c r="DW56" s="132"/>
      <c r="DX56" s="134"/>
      <c r="DY56" s="135"/>
      <c r="DZ56" s="112"/>
      <c r="EA56" s="112"/>
      <c r="EB56" s="112"/>
      <c r="EC56" s="111"/>
      <c r="ED56" s="132"/>
      <c r="EE56" s="133"/>
      <c r="EF56" s="132"/>
      <c r="EG56" s="134"/>
      <c r="EH56" s="135"/>
      <c r="EI56" s="112"/>
      <c r="EJ56" s="112"/>
      <c r="EK56" s="112"/>
      <c r="EL56" s="111"/>
      <c r="EM56" s="132"/>
      <c r="EN56" s="133"/>
      <c r="EO56" s="132"/>
      <c r="EP56" s="134"/>
      <c r="EQ56" s="135"/>
      <c r="ER56" s="112"/>
      <c r="ES56" s="112"/>
      <c r="ET56" s="112"/>
      <c r="EU56" s="111"/>
      <c r="EV56" s="132"/>
      <c r="EW56" s="133"/>
      <c r="EX56" s="132"/>
      <c r="EY56" s="134"/>
      <c r="EZ56" s="135"/>
      <c r="FA56" s="112"/>
      <c r="FB56" s="112"/>
      <c r="FC56" s="112"/>
      <c r="FD56" s="111"/>
      <c r="FE56" s="132"/>
      <c r="FF56" s="133"/>
      <c r="FG56" s="132"/>
      <c r="FH56" s="134"/>
      <c r="FI56" s="135"/>
      <c r="FJ56" s="112"/>
      <c r="FK56" s="112"/>
      <c r="FL56" s="112"/>
      <c r="FM56" s="111"/>
      <c r="FN56" s="132"/>
      <c r="FO56" s="133"/>
      <c r="FP56" s="132"/>
      <c r="FQ56" s="134"/>
      <c r="FR56" s="135"/>
      <c r="FS56" s="112"/>
      <c r="FT56" s="112"/>
      <c r="FU56" s="112"/>
      <c r="FV56" s="111"/>
      <c r="FW56" s="132"/>
      <c r="FX56" s="133"/>
      <c r="FY56" s="132"/>
      <c r="FZ56" s="134"/>
      <c r="GA56" s="135"/>
      <c r="GB56" s="112"/>
      <c r="GC56" s="112"/>
      <c r="GD56" s="112"/>
      <c r="GE56" s="111"/>
      <c r="GF56" s="132"/>
      <c r="GG56" s="133"/>
      <c r="GH56" s="132"/>
      <c r="GI56" s="134"/>
      <c r="GJ56" s="135"/>
      <c r="GK56" s="112"/>
      <c r="GL56" s="112"/>
      <c r="GM56" s="112"/>
      <c r="GN56" s="111"/>
      <c r="GO56" s="132"/>
      <c r="GP56" s="133"/>
      <c r="GQ56" s="132"/>
      <c r="GR56" s="134"/>
      <c r="GS56" s="135"/>
      <c r="GT56" s="189"/>
      <c r="GU56" s="138"/>
      <c r="GV56" s="124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ref="P58:P69" si="3"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si="3"/>
        <v>0</v>
      </c>
      <c r="Q59" s="169"/>
      <c r="R59" s="613"/>
      <c r="S59" s="614"/>
      <c r="T59" s="45">
        <f>Q59*O59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ref="T60:T67" si="4">Q60*O60+S60+0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00"/>
      <c r="GW65" s="115"/>
      <c r="GX65" s="115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169"/>
      <c r="R68" s="169"/>
      <c r="S68" s="169"/>
      <c r="T68" s="45">
        <f t="shared" ref="T68" si="5"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5"/>
      <c r="GW68" s="193"/>
      <c r="GX68" s="196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99"/>
      <c r="R69" s="169"/>
      <c r="S69" s="169"/>
      <c r="T69" s="45">
        <f>Q69*O69</f>
        <v>0</v>
      </c>
      <c r="U69" s="156"/>
      <c r="V69" s="13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7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89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99"/>
      <c r="V72" s="20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202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58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161"/>
      <c r="W76" s="17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168"/>
      <c r="GU76" s="19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1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1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19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ref="P88:P90" si="6">O88-L88</f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228"/>
      <c r="O89" s="107"/>
      <c r="P89" s="153">
        <f t="shared" si="6"/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29"/>
      <c r="K90" s="85"/>
      <c r="L90" s="106"/>
      <c r="M90" s="87"/>
      <c r="N90" s="230"/>
      <c r="O90" s="107"/>
      <c r="P90" s="153">
        <f t="shared" si="6"/>
        <v>0</v>
      </c>
      <c r="Q90" s="169"/>
      <c r="R90" s="169"/>
      <c r="S90" s="169"/>
      <c r="T90" s="45">
        <f t="shared" ref="T90:T97" si="7">Q90*O90</f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231"/>
      <c r="GZ90" s="232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3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</row>
    <row r="93" spans="1:209" ht="16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58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9"/>
      <c r="GW93" s="37"/>
      <c r="GX93" s="37"/>
      <c r="GY93" s="38"/>
      <c r="GZ93" s="39"/>
    </row>
    <row r="94" spans="1:209" ht="20.25" thickTop="1" thickBot="1" x14ac:dyDescent="0.3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615" t="s">
        <v>34</v>
      </c>
      <c r="N94" s="616"/>
      <c r="O94" s="617">
        <f>SUM(O12:O93)</f>
        <v>623759.30000000005</v>
      </c>
      <c r="P94" s="260"/>
      <c r="Q94" s="238"/>
      <c r="R94" s="261"/>
      <c r="S94" s="238"/>
      <c r="T94" s="45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9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76"/>
      <c r="K95" s="234"/>
      <c r="L95" s="235"/>
      <c r="M95" s="236"/>
      <c r="N95" s="257"/>
      <c r="O95" s="618"/>
      <c r="P95" s="260"/>
      <c r="Q95" s="238"/>
      <c r="R95" s="261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Top="1" x14ac:dyDescent="0.25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38"/>
      <c r="R96" s="238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79"/>
      <c r="R97" s="558"/>
      <c r="S97" s="558"/>
      <c r="T97" s="45">
        <f t="shared" si="7"/>
        <v>0</v>
      </c>
      <c r="U97" s="280"/>
      <c r="V97" s="248"/>
      <c r="W97" s="241"/>
      <c r="X97" s="262"/>
      <c r="Y97" s="243"/>
      <c r="Z97" s="264"/>
      <c r="AA97" s="265"/>
      <c r="AB97" s="264"/>
      <c r="AC97" s="266"/>
      <c r="AD97" s="267"/>
      <c r="AE97" s="268"/>
      <c r="AF97" s="262"/>
      <c r="AG97" s="281"/>
      <c r="AH97" s="243"/>
      <c r="AI97" s="264"/>
      <c r="AJ97" s="265"/>
      <c r="AK97" s="270"/>
      <c r="AL97" s="266"/>
      <c r="AM97" s="267"/>
      <c r="AN97" s="282"/>
      <c r="AO97" s="283"/>
      <c r="AP97" s="281"/>
      <c r="AQ97" s="243"/>
      <c r="AR97" s="264"/>
      <c r="AS97" s="265"/>
      <c r="AT97" s="264"/>
      <c r="AU97" s="266"/>
      <c r="AV97" s="267"/>
      <c r="AW97" s="282"/>
      <c r="AX97" s="283"/>
      <c r="AY97" s="281"/>
      <c r="AZ97" s="243"/>
      <c r="BA97" s="264"/>
      <c r="BB97" s="265"/>
      <c r="BC97" s="270"/>
      <c r="BD97" s="266"/>
      <c r="BE97" s="267"/>
      <c r="BF97" s="282"/>
      <c r="BG97" s="283"/>
      <c r="BH97" s="281"/>
      <c r="BI97" s="243"/>
      <c r="BJ97" s="264"/>
      <c r="BK97" s="265"/>
      <c r="BL97" s="270"/>
      <c r="BM97" s="266"/>
      <c r="BN97" s="267"/>
      <c r="BO97" s="282"/>
      <c r="BP97" s="283"/>
      <c r="BQ97" s="281"/>
      <c r="BR97" s="243"/>
      <c r="BS97" s="264"/>
      <c r="BT97" s="265"/>
      <c r="BU97" s="264"/>
      <c r="BV97" s="266"/>
      <c r="BW97" s="267"/>
      <c r="BX97" s="282"/>
      <c r="BY97" s="283"/>
      <c r="BZ97" s="281"/>
      <c r="CA97" s="243"/>
      <c r="CB97" s="264"/>
      <c r="CC97" s="265"/>
      <c r="CD97" s="264"/>
      <c r="CE97" s="266"/>
      <c r="CF97" s="267"/>
      <c r="CG97" s="282"/>
      <c r="CH97" s="283"/>
      <c r="CI97" s="281"/>
      <c r="CJ97" s="243"/>
      <c r="CK97" s="264"/>
      <c r="CL97" s="265"/>
      <c r="CM97" s="264"/>
      <c r="CN97" s="266"/>
      <c r="CO97" s="267"/>
      <c r="CP97" s="282"/>
      <c r="CQ97" s="283"/>
      <c r="CR97" s="281"/>
      <c r="CS97" s="243"/>
      <c r="CT97" s="264"/>
      <c r="CU97" s="271"/>
      <c r="CV97" s="270"/>
      <c r="CW97" s="272"/>
      <c r="CX97" s="267"/>
      <c r="CY97" s="282"/>
      <c r="CZ97" s="283"/>
      <c r="DA97" s="281"/>
      <c r="DB97" s="243"/>
      <c r="DC97" s="264"/>
      <c r="DD97" s="265"/>
      <c r="DE97" s="264"/>
      <c r="DF97" s="266"/>
      <c r="DG97" s="267"/>
      <c r="DH97" s="282"/>
      <c r="DI97" s="283"/>
      <c r="DJ97" s="281"/>
      <c r="DK97" s="243"/>
      <c r="DL97" s="264"/>
      <c r="DM97" s="271"/>
      <c r="DN97" s="270"/>
      <c r="DO97" s="272"/>
      <c r="DP97" s="267"/>
      <c r="DQ97" s="282"/>
      <c r="DR97" s="283"/>
      <c r="DS97" s="281"/>
      <c r="DT97" s="243"/>
      <c r="DU97" s="264"/>
      <c r="DV97" s="265"/>
      <c r="DW97" s="264"/>
      <c r="DX97" s="266"/>
      <c r="DY97" s="267"/>
      <c r="DZ97" s="282"/>
      <c r="EA97" s="283"/>
      <c r="EB97" s="281"/>
      <c r="EC97" s="243"/>
      <c r="ED97" s="264"/>
      <c r="EE97" s="271"/>
      <c r="EF97" s="270"/>
      <c r="EG97" s="272"/>
      <c r="EH97" s="267"/>
      <c r="EI97" s="282"/>
      <c r="EJ97" s="283"/>
      <c r="EK97" s="281"/>
      <c r="EL97" s="243"/>
      <c r="EM97" s="264"/>
      <c r="EN97" s="271"/>
      <c r="EO97" s="270"/>
      <c r="EP97" s="272"/>
      <c r="EQ97" s="267"/>
      <c r="ER97" s="282"/>
      <c r="ES97" s="283"/>
      <c r="ET97" s="281"/>
      <c r="EU97" s="243"/>
      <c r="EV97" s="264"/>
      <c r="EW97" s="265"/>
      <c r="EX97" s="264"/>
      <c r="EY97" s="266"/>
      <c r="EZ97" s="267"/>
      <c r="FA97" s="282"/>
      <c r="FB97" s="283"/>
      <c r="FC97" s="281"/>
      <c r="FD97" s="243"/>
      <c r="FE97" s="264"/>
      <c r="FF97" s="265"/>
      <c r="FG97" s="264"/>
      <c r="FH97" s="266"/>
      <c r="FI97" s="267"/>
      <c r="FJ97" s="282"/>
      <c r="FK97" s="283"/>
      <c r="FL97" s="281"/>
      <c r="FM97" s="243"/>
      <c r="FN97" s="264"/>
      <c r="FO97" s="265"/>
      <c r="FP97" s="264"/>
      <c r="FQ97" s="266"/>
      <c r="FR97" s="267"/>
      <c r="FS97" s="282"/>
      <c r="FT97" s="283"/>
      <c r="FU97" s="281"/>
      <c r="FV97" s="243"/>
      <c r="FW97" s="264"/>
      <c r="FX97" s="265"/>
      <c r="FY97" s="264"/>
      <c r="FZ97" s="266"/>
      <c r="GA97" s="267"/>
      <c r="GB97" s="282"/>
      <c r="GC97" s="283"/>
      <c r="GD97" s="281"/>
      <c r="GE97" s="243"/>
      <c r="GF97" s="264"/>
      <c r="GG97" s="265"/>
      <c r="GH97" s="264"/>
      <c r="GI97" s="266"/>
      <c r="GJ97" s="267"/>
      <c r="GK97" s="282"/>
      <c r="GL97" s="283"/>
      <c r="GM97" s="281"/>
      <c r="GN97" s="243"/>
      <c r="GO97" s="264"/>
      <c r="GP97" s="265"/>
      <c r="GQ97" s="264"/>
      <c r="GR97" s="266"/>
      <c r="GS97" s="267"/>
      <c r="GT97" s="253"/>
      <c r="GU97" s="30"/>
      <c r="GV97" s="284"/>
      <c r="GW97" s="274"/>
      <c r="GX97" s="274"/>
      <c r="GY97" s="275"/>
      <c r="GZ97" s="39"/>
    </row>
    <row r="98" spans="1:208" ht="17.25" thickTop="1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619" t="s">
        <v>35</v>
      </c>
      <c r="P98" s="620"/>
      <c r="Q98" s="620"/>
      <c r="R98" s="288">
        <f>SUM(R12:R97)</f>
        <v>0</v>
      </c>
      <c r="S98" s="559"/>
      <c r="T98" s="290">
        <f>SUM(T12:T97)</f>
        <v>18318156.600000001</v>
      </c>
      <c r="U98" s="291"/>
      <c r="V98" s="248"/>
      <c r="W98" s="292">
        <f t="shared" ref="W98:CH98" si="8">SUM(W12:W97)</f>
        <v>133670.28</v>
      </c>
      <c r="X98" s="293">
        <f t="shared" si="8"/>
        <v>0</v>
      </c>
      <c r="Y98" s="293">
        <f t="shared" si="8"/>
        <v>0</v>
      </c>
      <c r="Z98" s="293">
        <f t="shared" si="8"/>
        <v>0</v>
      </c>
      <c r="AA98" s="293">
        <f t="shared" si="8"/>
        <v>0</v>
      </c>
      <c r="AB98" s="293">
        <f t="shared" si="8"/>
        <v>0</v>
      </c>
      <c r="AC98" s="293">
        <f t="shared" si="8"/>
        <v>0</v>
      </c>
      <c r="AD98" s="293">
        <f t="shared" si="8"/>
        <v>0</v>
      </c>
      <c r="AE98" s="293">
        <f t="shared" si="8"/>
        <v>0</v>
      </c>
      <c r="AF98" s="293">
        <f t="shared" si="8"/>
        <v>0</v>
      </c>
      <c r="AG98" s="293">
        <f t="shared" si="8"/>
        <v>0</v>
      </c>
      <c r="AH98" s="293">
        <f t="shared" si="8"/>
        <v>0</v>
      </c>
      <c r="AI98" s="293">
        <f t="shared" si="8"/>
        <v>0</v>
      </c>
      <c r="AJ98" s="293">
        <f t="shared" si="8"/>
        <v>0</v>
      </c>
      <c r="AK98" s="293">
        <f t="shared" si="8"/>
        <v>0</v>
      </c>
      <c r="AL98" s="293">
        <f t="shared" si="8"/>
        <v>0</v>
      </c>
      <c r="AM98" s="293">
        <f t="shared" si="8"/>
        <v>0</v>
      </c>
      <c r="AN98" s="293">
        <f t="shared" si="8"/>
        <v>0</v>
      </c>
      <c r="AO98" s="293">
        <f t="shared" si="8"/>
        <v>0</v>
      </c>
      <c r="AP98" s="293">
        <f t="shared" si="8"/>
        <v>0</v>
      </c>
      <c r="AQ98" s="293">
        <f t="shared" si="8"/>
        <v>0</v>
      </c>
      <c r="AR98" s="293">
        <f t="shared" si="8"/>
        <v>0</v>
      </c>
      <c r="AS98" s="293">
        <f t="shared" si="8"/>
        <v>0</v>
      </c>
      <c r="AT98" s="293">
        <f t="shared" si="8"/>
        <v>0</v>
      </c>
      <c r="AU98" s="293">
        <f t="shared" si="8"/>
        <v>0</v>
      </c>
      <c r="AV98" s="293">
        <f t="shared" si="8"/>
        <v>0</v>
      </c>
      <c r="AW98" s="293">
        <f t="shared" si="8"/>
        <v>0</v>
      </c>
      <c r="AX98" s="293">
        <f t="shared" si="8"/>
        <v>0</v>
      </c>
      <c r="AY98" s="293">
        <f t="shared" si="8"/>
        <v>0</v>
      </c>
      <c r="AZ98" s="293">
        <f t="shared" si="8"/>
        <v>0</v>
      </c>
      <c r="BA98" s="293">
        <f t="shared" si="8"/>
        <v>0</v>
      </c>
      <c r="BB98" s="293">
        <f t="shared" si="8"/>
        <v>0</v>
      </c>
      <c r="BC98" s="293">
        <f t="shared" si="8"/>
        <v>0</v>
      </c>
      <c r="BD98" s="293">
        <f t="shared" si="8"/>
        <v>0</v>
      </c>
      <c r="BE98" s="293">
        <f t="shared" si="8"/>
        <v>0</v>
      </c>
      <c r="BF98" s="293">
        <f t="shared" si="8"/>
        <v>0</v>
      </c>
      <c r="BG98" s="293">
        <f t="shared" si="8"/>
        <v>0</v>
      </c>
      <c r="BH98" s="293">
        <f t="shared" si="8"/>
        <v>0</v>
      </c>
      <c r="BI98" s="293">
        <f t="shared" si="8"/>
        <v>0</v>
      </c>
      <c r="BJ98" s="293">
        <f t="shared" si="8"/>
        <v>0</v>
      </c>
      <c r="BK98" s="293">
        <f t="shared" si="8"/>
        <v>0</v>
      </c>
      <c r="BL98" s="293">
        <f t="shared" si="8"/>
        <v>0</v>
      </c>
      <c r="BM98" s="293">
        <f t="shared" si="8"/>
        <v>0</v>
      </c>
      <c r="BN98" s="293">
        <f t="shared" si="8"/>
        <v>0</v>
      </c>
      <c r="BO98" s="293">
        <f t="shared" si="8"/>
        <v>0</v>
      </c>
      <c r="BP98" s="293">
        <f t="shared" si="8"/>
        <v>0</v>
      </c>
      <c r="BQ98" s="293">
        <f t="shared" si="8"/>
        <v>0</v>
      </c>
      <c r="BR98" s="293">
        <f t="shared" si="8"/>
        <v>0</v>
      </c>
      <c r="BS98" s="293">
        <f t="shared" si="8"/>
        <v>0</v>
      </c>
      <c r="BT98" s="293">
        <f t="shared" si="8"/>
        <v>0</v>
      </c>
      <c r="BU98" s="293">
        <f t="shared" si="8"/>
        <v>0</v>
      </c>
      <c r="BV98" s="293">
        <f t="shared" si="8"/>
        <v>0</v>
      </c>
      <c r="BW98" s="293">
        <f t="shared" si="8"/>
        <v>0</v>
      </c>
      <c r="BX98" s="293">
        <f t="shared" si="8"/>
        <v>0</v>
      </c>
      <c r="BY98" s="293">
        <f t="shared" si="8"/>
        <v>0</v>
      </c>
      <c r="BZ98" s="293">
        <f t="shared" si="8"/>
        <v>0</v>
      </c>
      <c r="CA98" s="293">
        <f t="shared" si="8"/>
        <v>0</v>
      </c>
      <c r="CB98" s="293">
        <f t="shared" si="8"/>
        <v>0</v>
      </c>
      <c r="CC98" s="293">
        <f t="shared" si="8"/>
        <v>0</v>
      </c>
      <c r="CD98" s="293">
        <f t="shared" si="8"/>
        <v>0</v>
      </c>
      <c r="CE98" s="293">
        <f t="shared" si="8"/>
        <v>0</v>
      </c>
      <c r="CF98" s="293">
        <f t="shared" si="8"/>
        <v>0</v>
      </c>
      <c r="CG98" s="293">
        <f t="shared" si="8"/>
        <v>0</v>
      </c>
      <c r="CH98" s="293">
        <f t="shared" si="8"/>
        <v>0</v>
      </c>
      <c r="CI98" s="293">
        <f t="shared" ref="CI98:ET98" si="9">SUM(CI12:CI97)</f>
        <v>0</v>
      </c>
      <c r="CJ98" s="293">
        <f t="shared" si="9"/>
        <v>0</v>
      </c>
      <c r="CK98" s="293">
        <f t="shared" si="9"/>
        <v>0</v>
      </c>
      <c r="CL98" s="293">
        <f t="shared" si="9"/>
        <v>0</v>
      </c>
      <c r="CM98" s="293">
        <f t="shared" si="9"/>
        <v>0</v>
      </c>
      <c r="CN98" s="293">
        <f t="shared" si="9"/>
        <v>0</v>
      </c>
      <c r="CO98" s="293">
        <f t="shared" si="9"/>
        <v>0</v>
      </c>
      <c r="CP98" s="293">
        <f t="shared" si="9"/>
        <v>0</v>
      </c>
      <c r="CQ98" s="293">
        <f t="shared" si="9"/>
        <v>0</v>
      </c>
      <c r="CR98" s="293">
        <f t="shared" si="9"/>
        <v>0</v>
      </c>
      <c r="CS98" s="293">
        <f t="shared" si="9"/>
        <v>0</v>
      </c>
      <c r="CT98" s="293">
        <f t="shared" si="9"/>
        <v>0</v>
      </c>
      <c r="CU98" s="293">
        <f t="shared" si="9"/>
        <v>0</v>
      </c>
      <c r="CV98" s="293">
        <f t="shared" si="9"/>
        <v>0</v>
      </c>
      <c r="CW98" s="293">
        <f t="shared" si="9"/>
        <v>0</v>
      </c>
      <c r="CX98" s="293">
        <f t="shared" si="9"/>
        <v>0</v>
      </c>
      <c r="CY98" s="293">
        <f t="shared" si="9"/>
        <v>0</v>
      </c>
      <c r="CZ98" s="293">
        <f t="shared" si="9"/>
        <v>0</v>
      </c>
      <c r="DA98" s="293">
        <f t="shared" si="9"/>
        <v>0</v>
      </c>
      <c r="DB98" s="293">
        <f t="shared" si="9"/>
        <v>0</v>
      </c>
      <c r="DC98" s="293">
        <f t="shared" si="9"/>
        <v>0</v>
      </c>
      <c r="DD98" s="293">
        <f t="shared" si="9"/>
        <v>0</v>
      </c>
      <c r="DE98" s="293">
        <f t="shared" si="9"/>
        <v>0</v>
      </c>
      <c r="DF98" s="293">
        <f t="shared" si="9"/>
        <v>0</v>
      </c>
      <c r="DG98" s="293">
        <f t="shared" si="9"/>
        <v>0</v>
      </c>
      <c r="DH98" s="293">
        <f t="shared" si="9"/>
        <v>0</v>
      </c>
      <c r="DI98" s="293">
        <f t="shared" si="9"/>
        <v>0</v>
      </c>
      <c r="DJ98" s="293">
        <f t="shared" si="9"/>
        <v>0</v>
      </c>
      <c r="DK98" s="293">
        <f t="shared" si="9"/>
        <v>0</v>
      </c>
      <c r="DL98" s="293">
        <f t="shared" si="9"/>
        <v>0</v>
      </c>
      <c r="DM98" s="293">
        <f t="shared" si="9"/>
        <v>0</v>
      </c>
      <c r="DN98" s="293">
        <f t="shared" si="9"/>
        <v>0</v>
      </c>
      <c r="DO98" s="293">
        <f t="shared" si="9"/>
        <v>0</v>
      </c>
      <c r="DP98" s="293">
        <f t="shared" si="9"/>
        <v>0</v>
      </c>
      <c r="DQ98" s="293">
        <f t="shared" si="9"/>
        <v>0</v>
      </c>
      <c r="DR98" s="293">
        <f t="shared" si="9"/>
        <v>0</v>
      </c>
      <c r="DS98" s="293">
        <f t="shared" si="9"/>
        <v>0</v>
      </c>
      <c r="DT98" s="293">
        <f t="shared" si="9"/>
        <v>0</v>
      </c>
      <c r="DU98" s="293">
        <f t="shared" si="9"/>
        <v>0</v>
      </c>
      <c r="DV98" s="293">
        <f t="shared" si="9"/>
        <v>0</v>
      </c>
      <c r="DW98" s="293">
        <f t="shared" si="9"/>
        <v>0</v>
      </c>
      <c r="DX98" s="293">
        <f t="shared" si="9"/>
        <v>0</v>
      </c>
      <c r="DY98" s="293">
        <f t="shared" si="9"/>
        <v>0</v>
      </c>
      <c r="DZ98" s="293">
        <f t="shared" si="9"/>
        <v>0</v>
      </c>
      <c r="EA98" s="293">
        <f t="shared" si="9"/>
        <v>0</v>
      </c>
      <c r="EB98" s="293">
        <f t="shared" si="9"/>
        <v>0</v>
      </c>
      <c r="EC98" s="293">
        <f t="shared" si="9"/>
        <v>0</v>
      </c>
      <c r="ED98" s="293">
        <f t="shared" si="9"/>
        <v>0</v>
      </c>
      <c r="EE98" s="293">
        <f t="shared" si="9"/>
        <v>0</v>
      </c>
      <c r="EF98" s="293">
        <f t="shared" si="9"/>
        <v>0</v>
      </c>
      <c r="EG98" s="293">
        <f t="shared" si="9"/>
        <v>0</v>
      </c>
      <c r="EH98" s="293">
        <f t="shared" si="9"/>
        <v>0</v>
      </c>
      <c r="EI98" s="293">
        <f t="shared" si="9"/>
        <v>0</v>
      </c>
      <c r="EJ98" s="293">
        <f t="shared" si="9"/>
        <v>0</v>
      </c>
      <c r="EK98" s="293">
        <f t="shared" si="9"/>
        <v>0</v>
      </c>
      <c r="EL98" s="293">
        <f t="shared" si="9"/>
        <v>0</v>
      </c>
      <c r="EM98" s="293">
        <f t="shared" si="9"/>
        <v>0</v>
      </c>
      <c r="EN98" s="293">
        <f t="shared" si="9"/>
        <v>0</v>
      </c>
      <c r="EO98" s="293">
        <f t="shared" si="9"/>
        <v>0</v>
      </c>
      <c r="EP98" s="293">
        <f t="shared" si="9"/>
        <v>0</v>
      </c>
      <c r="EQ98" s="293">
        <f t="shared" si="9"/>
        <v>0</v>
      </c>
      <c r="ER98" s="293">
        <f t="shared" si="9"/>
        <v>0</v>
      </c>
      <c r="ES98" s="293">
        <f t="shared" si="9"/>
        <v>0</v>
      </c>
      <c r="ET98" s="293">
        <f t="shared" si="9"/>
        <v>0</v>
      </c>
      <c r="EU98" s="293">
        <f t="shared" ref="EU98:GS98" si="10">SUM(EU12:EU97)</f>
        <v>0</v>
      </c>
      <c r="EV98" s="293">
        <f t="shared" si="10"/>
        <v>0</v>
      </c>
      <c r="EW98" s="293">
        <f t="shared" si="10"/>
        <v>0</v>
      </c>
      <c r="EX98" s="293">
        <f t="shared" si="10"/>
        <v>0</v>
      </c>
      <c r="EY98" s="293">
        <f t="shared" si="10"/>
        <v>0</v>
      </c>
      <c r="EZ98" s="293">
        <f t="shared" si="10"/>
        <v>0</v>
      </c>
      <c r="FA98" s="293">
        <f t="shared" si="10"/>
        <v>0</v>
      </c>
      <c r="FB98" s="293">
        <f t="shared" si="10"/>
        <v>0</v>
      </c>
      <c r="FC98" s="293">
        <f t="shared" si="10"/>
        <v>0</v>
      </c>
      <c r="FD98" s="293">
        <f t="shared" si="10"/>
        <v>0</v>
      </c>
      <c r="FE98" s="293">
        <f t="shared" si="10"/>
        <v>0</v>
      </c>
      <c r="FF98" s="293">
        <f t="shared" si="10"/>
        <v>0</v>
      </c>
      <c r="FG98" s="293">
        <f t="shared" si="10"/>
        <v>0</v>
      </c>
      <c r="FH98" s="293">
        <f t="shared" si="10"/>
        <v>0</v>
      </c>
      <c r="FI98" s="293">
        <f t="shared" si="10"/>
        <v>0</v>
      </c>
      <c r="FJ98" s="293">
        <f t="shared" si="10"/>
        <v>0</v>
      </c>
      <c r="FK98" s="293">
        <f t="shared" si="10"/>
        <v>0</v>
      </c>
      <c r="FL98" s="293">
        <f t="shared" si="10"/>
        <v>0</v>
      </c>
      <c r="FM98" s="293">
        <f t="shared" si="10"/>
        <v>0</v>
      </c>
      <c r="FN98" s="293">
        <f t="shared" si="10"/>
        <v>0</v>
      </c>
      <c r="FO98" s="293">
        <f t="shared" si="10"/>
        <v>0</v>
      </c>
      <c r="FP98" s="293">
        <f t="shared" si="10"/>
        <v>0</v>
      </c>
      <c r="FQ98" s="293">
        <f t="shared" si="10"/>
        <v>0</v>
      </c>
      <c r="FR98" s="293">
        <f t="shared" si="10"/>
        <v>0</v>
      </c>
      <c r="FS98" s="293">
        <f t="shared" si="10"/>
        <v>0</v>
      </c>
      <c r="FT98" s="293">
        <f t="shared" si="10"/>
        <v>0</v>
      </c>
      <c r="FU98" s="293">
        <f t="shared" si="10"/>
        <v>0</v>
      </c>
      <c r="FV98" s="293">
        <f t="shared" si="10"/>
        <v>0</v>
      </c>
      <c r="FW98" s="293">
        <f t="shared" si="10"/>
        <v>0</v>
      </c>
      <c r="FX98" s="293">
        <f t="shared" si="10"/>
        <v>0</v>
      </c>
      <c r="FY98" s="293">
        <f t="shared" si="10"/>
        <v>0</v>
      </c>
      <c r="FZ98" s="293">
        <f t="shared" si="10"/>
        <v>0</v>
      </c>
      <c r="GA98" s="293">
        <f t="shared" si="10"/>
        <v>0</v>
      </c>
      <c r="GB98" s="293">
        <f t="shared" si="10"/>
        <v>0</v>
      </c>
      <c r="GC98" s="293">
        <f t="shared" si="10"/>
        <v>0</v>
      </c>
      <c r="GD98" s="293">
        <f t="shared" si="10"/>
        <v>0</v>
      </c>
      <c r="GE98" s="293">
        <f t="shared" si="10"/>
        <v>0</v>
      </c>
      <c r="GF98" s="293">
        <f t="shared" si="10"/>
        <v>0</v>
      </c>
      <c r="GG98" s="293">
        <f t="shared" si="10"/>
        <v>0</v>
      </c>
      <c r="GH98" s="293">
        <f t="shared" si="10"/>
        <v>0</v>
      </c>
      <c r="GI98" s="293">
        <f t="shared" si="10"/>
        <v>0</v>
      </c>
      <c r="GJ98" s="293">
        <f t="shared" si="10"/>
        <v>0</v>
      </c>
      <c r="GK98" s="293">
        <f t="shared" si="10"/>
        <v>0</v>
      </c>
      <c r="GL98" s="293">
        <f t="shared" si="10"/>
        <v>0</v>
      </c>
      <c r="GM98" s="293">
        <f t="shared" si="10"/>
        <v>0</v>
      </c>
      <c r="GN98" s="293">
        <f t="shared" si="10"/>
        <v>0</v>
      </c>
      <c r="GO98" s="293">
        <f t="shared" si="10"/>
        <v>0</v>
      </c>
      <c r="GP98" s="293">
        <f t="shared" si="10"/>
        <v>0</v>
      </c>
      <c r="GQ98" s="293">
        <f t="shared" si="10"/>
        <v>0</v>
      </c>
      <c r="GR98" s="293">
        <f t="shared" si="10"/>
        <v>0</v>
      </c>
      <c r="GS98" s="293">
        <f t="shared" si="10"/>
        <v>0</v>
      </c>
      <c r="GT98" s="142"/>
      <c r="GU98" s="294">
        <f>SUM(GU12:GU97)</f>
        <v>180200</v>
      </c>
      <c r="GV98" s="295"/>
      <c r="GW98" s="296"/>
      <c r="GX98" s="296"/>
      <c r="GY98" s="297"/>
      <c r="GZ98" s="298">
        <f>SUM(GZ12:GZ97)</f>
        <v>0</v>
      </c>
    </row>
    <row r="99" spans="1:208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621" t="s">
        <v>36</v>
      </c>
      <c r="P101" s="622"/>
      <c r="Q101" s="622"/>
      <c r="R101" s="560"/>
      <c r="S101" s="560"/>
      <c r="T101" s="606">
        <f>GZ98+GU98+W98+T98+R98</f>
        <v>18632026.880000003</v>
      </c>
      <c r="U101" s="607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Bot="1" x14ac:dyDescent="0.3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623"/>
      <c r="P102" s="624"/>
      <c r="Q102" s="624"/>
      <c r="R102" s="561"/>
      <c r="S102" s="561"/>
      <c r="T102" s="608"/>
      <c r="U102" s="609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Top="1" x14ac:dyDescent="0.25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B104" s="118"/>
      <c r="C104" s="118"/>
      <c r="D104" s="41"/>
      <c r="E104" s="42"/>
      <c r="F104" s="43"/>
      <c r="G104" s="44"/>
      <c r="H104" s="45"/>
      <c r="I104" s="46"/>
      <c r="J104" s="233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25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233"/>
      <c r="K105" s="285"/>
      <c r="L105" s="235"/>
      <c r="M105" s="286"/>
      <c r="N105" s="257"/>
      <c r="O105" s="299"/>
      <c r="P105" s="317"/>
      <c r="Q105" s="301"/>
      <c r="R105" s="301"/>
      <c r="S105" s="301"/>
      <c r="T105" s="277"/>
      <c r="U105" s="318"/>
      <c r="V105" s="248"/>
      <c r="W105" s="293"/>
      <c r="X105" s="302"/>
      <c r="Y105" s="303"/>
      <c r="Z105" s="304"/>
      <c r="AA105" s="265"/>
      <c r="AB105" s="264"/>
      <c r="AC105" s="266"/>
      <c r="AD105" s="267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21</v>
      </c>
      <c r="AR105" s="304"/>
      <c r="AS105" s="308"/>
      <c r="AT105" s="304"/>
      <c r="AU105" s="309"/>
      <c r="AV105" s="126"/>
      <c r="AX105" s="60"/>
      <c r="AY105" s="306"/>
      <c r="AZ105" s="303">
        <v>21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21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21</v>
      </c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21</v>
      </c>
      <c r="ED105" s="304"/>
      <c r="EE105" s="308"/>
      <c r="EF105" s="307"/>
      <c r="EG105" s="309"/>
      <c r="EH105" s="126"/>
      <c r="EJ105" s="60"/>
      <c r="EK105" s="306"/>
      <c r="EL105" s="303">
        <v>21</v>
      </c>
      <c r="EM105" s="304"/>
      <c r="EN105" s="308"/>
      <c r="EO105" s="307"/>
      <c r="EP105" s="309"/>
      <c r="EQ105" s="126"/>
      <c r="ES105" s="60"/>
      <c r="ET105" s="306"/>
      <c r="EU105" s="303">
        <v>21</v>
      </c>
      <c r="EV105" s="304"/>
      <c r="EW105" s="42"/>
      <c r="EX105" s="304"/>
      <c r="EY105" s="305"/>
      <c r="EZ105" s="126"/>
      <c r="FB105" s="60"/>
      <c r="FC105" s="306"/>
      <c r="FD105" s="303">
        <v>21</v>
      </c>
      <c r="FE105" s="304"/>
      <c r="FF105" s="42"/>
      <c r="FG105" s="304"/>
      <c r="FH105" s="305"/>
      <c r="FI105" s="126"/>
      <c r="FK105" s="60"/>
      <c r="FL105" s="306"/>
      <c r="FM105" s="303">
        <v>21</v>
      </c>
      <c r="FN105" s="304"/>
      <c r="FO105" s="42"/>
      <c r="FP105" s="304"/>
      <c r="FQ105" s="305"/>
      <c r="FR105" s="126"/>
      <c r="FT105" s="60"/>
      <c r="FU105" s="306"/>
      <c r="FV105" s="303">
        <v>21</v>
      </c>
      <c r="FW105" s="304"/>
      <c r="FX105" s="42"/>
      <c r="FY105" s="304"/>
      <c r="FZ105" s="305"/>
      <c r="GA105" s="126"/>
      <c r="GC105" s="60"/>
      <c r="GD105" s="306"/>
      <c r="GE105" s="303">
        <v>21</v>
      </c>
      <c r="GF105" s="304"/>
      <c r="GG105" s="42"/>
      <c r="GH105" s="304"/>
      <c r="GI105" s="305"/>
      <c r="GJ105" s="126"/>
      <c r="GL105" s="60"/>
      <c r="GM105" s="306"/>
      <c r="GN105" s="303">
        <v>21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26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M106" s="286"/>
      <c r="N106" s="257"/>
      <c r="O106" s="89"/>
      <c r="P106" s="250"/>
      <c r="Q106" s="558"/>
      <c r="R106" s="558"/>
      <c r="S106" s="558"/>
      <c r="T106" s="277"/>
      <c r="U106" s="319"/>
      <c r="V106" s="248"/>
      <c r="W106" s="293"/>
      <c r="X106" s="302"/>
      <c r="Y106" s="303"/>
      <c r="Z106" s="304"/>
      <c r="AA106" s="42"/>
      <c r="AB106" s="304"/>
      <c r="AC106" s="305"/>
      <c r="AD106" s="126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22</v>
      </c>
      <c r="AR106" s="307"/>
      <c r="AS106" s="308"/>
      <c r="AT106" s="304"/>
      <c r="AU106" s="309"/>
      <c r="AV106" s="126"/>
      <c r="AX106" s="60"/>
      <c r="AY106" s="306"/>
      <c r="AZ106" s="303">
        <v>22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22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22</v>
      </c>
      <c r="DC106" s="304"/>
      <c r="DD106" s="308"/>
      <c r="DE106" s="307"/>
      <c r="DF106" s="309"/>
      <c r="DG106" s="126"/>
      <c r="DI106" s="60"/>
      <c r="DJ106" s="306"/>
      <c r="DK106" s="303"/>
      <c r="DL106" s="304">
        <v>0</v>
      </c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22</v>
      </c>
      <c r="ED106" s="304"/>
      <c r="EE106" s="308"/>
      <c r="EF106" s="307"/>
      <c r="EG106" s="309"/>
      <c r="EH106" s="126"/>
      <c r="EJ106" s="60"/>
      <c r="EK106" s="306"/>
      <c r="EL106" s="303">
        <v>22</v>
      </c>
      <c r="EM106" s="304"/>
      <c r="EN106" s="308"/>
      <c r="EO106" s="307"/>
      <c r="EP106" s="309"/>
      <c r="EQ106" s="126"/>
      <c r="ES106" s="60"/>
      <c r="ET106" s="306"/>
      <c r="EU106" s="303">
        <v>22</v>
      </c>
      <c r="EV106" s="304"/>
      <c r="EW106" s="42"/>
      <c r="EX106" s="304"/>
      <c r="EY106" s="305"/>
      <c r="EZ106" s="126"/>
      <c r="FB106" s="60"/>
      <c r="FC106" s="306"/>
      <c r="FD106" s="303">
        <v>22</v>
      </c>
      <c r="FE106" s="304"/>
      <c r="FF106" s="42"/>
      <c r="FG106" s="304"/>
      <c r="FH106" s="305"/>
      <c r="FI106" s="126"/>
      <c r="FK106" s="60"/>
      <c r="FL106" s="306"/>
      <c r="FM106" s="303">
        <v>22</v>
      </c>
      <c r="FN106" s="304"/>
      <c r="FO106" s="42"/>
      <c r="FP106" s="304"/>
      <c r="FQ106" s="305"/>
      <c r="FR106" s="126"/>
      <c r="FT106" s="60"/>
      <c r="FU106" s="306"/>
      <c r="FV106" s="303">
        <v>22</v>
      </c>
      <c r="FW106" s="304"/>
      <c r="FX106" s="42"/>
      <c r="FY106" s="304"/>
      <c r="FZ106" s="305"/>
      <c r="GA106" s="126"/>
      <c r="GC106" s="60"/>
      <c r="GD106" s="306"/>
      <c r="GE106" s="303">
        <v>22</v>
      </c>
      <c r="GF106" s="304"/>
      <c r="GG106" s="42"/>
      <c r="GH106" s="304"/>
      <c r="GI106" s="305"/>
      <c r="GJ106" s="126"/>
      <c r="GL106" s="60"/>
      <c r="GM106" s="306"/>
      <c r="GN106" s="303">
        <v>22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ht="16.5" thickBot="1" x14ac:dyDescent="0.3">
      <c r="A107" s="1">
        <v>27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O107" s="320"/>
      <c r="P107" s="321"/>
      <c r="Q107" s="322"/>
      <c r="R107" s="322"/>
      <c r="S107" s="322"/>
      <c r="T107" s="60"/>
      <c r="U107" s="319"/>
      <c r="V107" s="248"/>
      <c r="W107" s="293"/>
      <c r="X107" s="302"/>
      <c r="Y107" s="303"/>
      <c r="Z107" s="307"/>
      <c r="AA107" s="42"/>
      <c r="AB107" s="304"/>
      <c r="AC107" s="305"/>
      <c r="AD107" s="126"/>
      <c r="AE107" s="118"/>
      <c r="AF107" s="79"/>
      <c r="AG107" s="323"/>
      <c r="AH107" s="324"/>
      <c r="AI107" s="325"/>
      <c r="AJ107" s="326"/>
      <c r="AK107" s="327"/>
      <c r="AL107" s="328"/>
      <c r="AO107" s="60"/>
      <c r="AP107" s="306"/>
      <c r="AQ107" s="303">
        <v>23</v>
      </c>
      <c r="AR107" s="329"/>
      <c r="AS107" s="330"/>
      <c r="AT107" s="304"/>
      <c r="AU107" s="331"/>
      <c r="AV107" s="332"/>
      <c r="AX107" s="60"/>
      <c r="AY107" s="306"/>
      <c r="AZ107" s="303"/>
      <c r="BA107" s="329"/>
      <c r="BB107" s="308"/>
      <c r="BC107" s="333"/>
      <c r="BD107" s="334"/>
      <c r="BE107" s="335"/>
      <c r="BG107" s="60"/>
      <c r="BH107" s="323"/>
      <c r="BI107" s="336"/>
      <c r="BJ107" s="325"/>
      <c r="BK107" s="337"/>
      <c r="BL107" s="327"/>
      <c r="BM107" s="338"/>
      <c r="BN107" s="335"/>
      <c r="BP107" s="60"/>
      <c r="BQ107" s="60"/>
      <c r="BR107" s="303"/>
      <c r="BS107" s="329"/>
      <c r="BT107" s="42"/>
      <c r="BU107" s="329"/>
      <c r="BV107" s="305"/>
      <c r="BW107" s="126"/>
      <c r="BY107" s="60"/>
      <c r="BZ107" s="323"/>
      <c r="CA107" s="339"/>
      <c r="CB107" s="325"/>
      <c r="CC107" s="326"/>
      <c r="CD107" s="327"/>
      <c r="CE107" s="328"/>
      <c r="CH107" s="60"/>
      <c r="CI107" s="306"/>
      <c r="CJ107" s="303">
        <v>23</v>
      </c>
      <c r="CK107" s="307"/>
      <c r="CL107" s="79"/>
      <c r="CM107" s="307"/>
      <c r="CN107" s="79"/>
      <c r="CO107" s="118"/>
      <c r="CQ107" s="60"/>
      <c r="CR107" s="323"/>
      <c r="CS107" s="339"/>
      <c r="CT107" s="325">
        <v>0</v>
      </c>
      <c r="CU107" s="326"/>
      <c r="CV107" s="327">
        <v>0</v>
      </c>
      <c r="CW107" s="328"/>
      <c r="CZ107" s="60"/>
      <c r="DA107" s="323"/>
      <c r="DB107" s="339"/>
      <c r="DC107" s="325">
        <v>0</v>
      </c>
      <c r="DD107" s="326"/>
      <c r="DE107" s="327">
        <v>0</v>
      </c>
      <c r="DF107" s="328"/>
      <c r="DI107" s="60"/>
      <c r="DJ107" s="323"/>
      <c r="DK107" s="339"/>
      <c r="DL107" s="325">
        <v>0</v>
      </c>
      <c r="DM107" s="326"/>
      <c r="DN107" s="327">
        <v>0</v>
      </c>
      <c r="DO107" s="328"/>
      <c r="DR107" s="60"/>
      <c r="DS107" s="323"/>
      <c r="DT107" s="339"/>
      <c r="DU107" s="325">
        <v>0</v>
      </c>
      <c r="DV107" s="326"/>
      <c r="DW107" s="327">
        <v>0</v>
      </c>
      <c r="DX107" s="328"/>
      <c r="EA107" s="60"/>
      <c r="EB107" s="323"/>
      <c r="EC107" s="339"/>
      <c r="ED107" s="325">
        <v>0</v>
      </c>
      <c r="EE107" s="326"/>
      <c r="EF107" s="327">
        <v>0</v>
      </c>
      <c r="EG107" s="328"/>
      <c r="EJ107" s="60"/>
      <c r="EK107" s="323"/>
      <c r="EL107" s="339"/>
      <c r="EM107" s="325">
        <v>0</v>
      </c>
      <c r="EN107" s="326"/>
      <c r="EO107" s="327">
        <v>0</v>
      </c>
      <c r="EP107" s="328"/>
      <c r="ES107" s="60"/>
      <c r="ET107" s="323"/>
      <c r="EU107" s="339"/>
      <c r="EV107" s="325">
        <v>0</v>
      </c>
      <c r="EW107" s="326"/>
      <c r="EX107" s="327">
        <v>0</v>
      </c>
      <c r="EY107" s="328"/>
      <c r="FB107" s="60"/>
      <c r="FC107" s="323"/>
      <c r="FD107" s="339"/>
      <c r="FE107" s="325">
        <v>0</v>
      </c>
      <c r="FF107" s="326"/>
      <c r="FG107" s="327">
        <v>0</v>
      </c>
      <c r="FH107" s="328"/>
      <c r="FK107" s="60"/>
      <c r="FL107" s="323"/>
      <c r="FM107" s="339"/>
      <c r="FN107" s="325">
        <v>0</v>
      </c>
      <c r="FO107" s="326"/>
      <c r="FP107" s="327">
        <v>0</v>
      </c>
      <c r="FQ107" s="328"/>
      <c r="FT107" s="60"/>
      <c r="FU107" s="323"/>
      <c r="FV107" s="339"/>
      <c r="FW107" s="325">
        <v>0</v>
      </c>
      <c r="FX107" s="326"/>
      <c r="FY107" s="327">
        <v>0</v>
      </c>
      <c r="FZ107" s="328"/>
      <c r="GC107" s="60"/>
      <c r="GD107" s="323"/>
      <c r="GE107" s="339"/>
      <c r="GF107" s="325">
        <v>0</v>
      </c>
      <c r="GG107" s="326"/>
      <c r="GH107" s="327">
        <v>0</v>
      </c>
      <c r="GI107" s="328"/>
      <c r="GL107" s="60"/>
      <c r="GM107" s="323"/>
      <c r="GN107" s="339"/>
      <c r="GO107" s="325">
        <v>0</v>
      </c>
      <c r="GP107" s="326"/>
      <c r="GQ107" s="327">
        <v>0</v>
      </c>
      <c r="GR107" s="328"/>
      <c r="GU107"/>
      <c r="GW107" s="311"/>
      <c r="GX107" s="311"/>
      <c r="GY107" s="312"/>
      <c r="GZ107"/>
    </row>
    <row r="108" spans="1:208" x14ac:dyDescent="0.25">
      <c r="J108" s="233"/>
      <c r="K108" s="234"/>
      <c r="L108" s="235"/>
      <c r="M108" s="236"/>
      <c r="N108" s="257"/>
      <c r="O108" s="89"/>
      <c r="P108" s="250"/>
      <c r="Q108" s="558"/>
      <c r="R108" s="558"/>
      <c r="S108" s="558"/>
      <c r="T108" s="277"/>
      <c r="U108" s="316"/>
      <c r="GU108"/>
      <c r="GW108" s="311"/>
      <c r="GX108" s="311"/>
      <c r="GY108" s="312"/>
      <c r="GZ108"/>
    </row>
    <row r="109" spans="1:208" x14ac:dyDescent="0.25">
      <c r="J109" s="314"/>
      <c r="K109" s="234"/>
      <c r="L109" s="235"/>
      <c r="M109" s="236"/>
      <c r="N109" s="257"/>
      <c r="O109" s="89"/>
      <c r="P109" s="250"/>
      <c r="Q109" s="558"/>
      <c r="R109" s="558"/>
      <c r="S109" s="558"/>
      <c r="T109" s="277"/>
      <c r="U109" s="316"/>
      <c r="GU109"/>
      <c r="GW109" s="311"/>
      <c r="GX109" s="311"/>
      <c r="GY109" s="312"/>
      <c r="GZ109"/>
    </row>
    <row r="110" spans="1:208" x14ac:dyDescent="0.25">
      <c r="J110" s="233"/>
      <c r="K110" s="234"/>
      <c r="L110" s="235"/>
      <c r="M110" s="23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314"/>
      <c r="K111" s="234"/>
      <c r="L111" s="235"/>
      <c r="M111" s="28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233"/>
      <c r="K112" s="234"/>
      <c r="L112" s="235"/>
      <c r="M112" s="286"/>
      <c r="N112" s="257"/>
      <c r="O112" s="612"/>
      <c r="P112" s="612"/>
      <c r="Q112" s="612"/>
      <c r="R112" s="558"/>
      <c r="S112" s="558"/>
      <c r="T112" s="277"/>
      <c r="U112" s="316"/>
      <c r="GU112"/>
      <c r="GW112" s="311"/>
      <c r="GX112" s="311"/>
      <c r="GY112" s="312"/>
      <c r="GZ112"/>
    </row>
    <row r="113" spans="1:208" x14ac:dyDescent="0.25">
      <c r="J113" s="314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J114" s="233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A115"/>
      <c r="F115"/>
      <c r="J115" s="233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7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</sheetData>
  <mergeCells count="32">
    <mergeCell ref="T101:U102"/>
    <mergeCell ref="O112:Q112"/>
    <mergeCell ref="R43:S43"/>
    <mergeCell ref="R59:S59"/>
    <mergeCell ref="M94:N94"/>
    <mergeCell ref="O94:O95"/>
    <mergeCell ref="O98:Q98"/>
    <mergeCell ref="O101:Q102"/>
    <mergeCell ref="FT1:FZ1"/>
    <mergeCell ref="GC1:GI1"/>
    <mergeCell ref="GL1:GR1"/>
    <mergeCell ref="R20:S20"/>
    <mergeCell ref="R22:S22"/>
    <mergeCell ref="FB1:FH1"/>
    <mergeCell ref="FK1:FQ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260"/>
  <sheetViews>
    <sheetView workbookViewId="0">
      <selection activeCell="F24" sqref="F24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604" t="s">
        <v>281</v>
      </c>
      <c r="B1" s="604"/>
      <c r="C1" s="604"/>
      <c r="D1" s="604"/>
      <c r="E1" s="604"/>
      <c r="F1" s="604"/>
      <c r="G1" s="604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58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58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58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58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58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58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58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58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58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58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58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58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58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58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58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625" t="s">
        <v>36</v>
      </c>
      <c r="F223" s="62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CANALES   ABRIL   2018    </vt:lpstr>
      <vt:lpstr>FOLIOS   ABRIL   2018    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2018-05-09T15:55:53Z</dcterms:modified>
</cp:coreProperties>
</file>